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7680" activeTab="0"/>
  </bookViews>
  <sheets>
    <sheet name="TOPSI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<sst xmlns="http://schemas.openxmlformats.org/spreadsheetml/2006/main" count="40" uniqueCount="31">
  <si>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A-</t>
  </si>
  <si>
    <t>A+</t>
  </si>
  <si>
    <t>Lumia</t>
  </si>
  <si>
    <t>BB</t>
  </si>
  <si>
    <t>Iphone</t>
  </si>
  <si>
    <t>Galaxy</t>
  </si>
  <si>
    <t>Terbobot</t>
  </si>
  <si>
    <t>Hasil</t>
  </si>
  <si>
    <t>V</t>
  </si>
  <si>
    <t>D-</t>
  </si>
  <si>
    <t>D+</t>
  </si>
  <si>
    <t>Ternormalisasi</t>
  </si>
  <si>
    <t>Pembagi</t>
  </si>
  <si>
    <t>Sangat Tinggi</t>
  </si>
  <si>
    <t>Tinggi</t>
  </si>
  <si>
    <t>Cukup</t>
  </si>
  <si>
    <t>Rendah</t>
  </si>
  <si>
    <t>Sangat Rendah</t>
  </si>
  <si>
    <t>Keawetan</t>
  </si>
  <si>
    <t>Purna Jual</t>
  </si>
  <si>
    <t>Populer</t>
  </si>
  <si>
    <t>Fitur</t>
  </si>
  <si>
    <t>Kualitas</t>
  </si>
  <si>
    <t>Harga</t>
  </si>
  <si>
    <t>alternatif / kriteria</t>
  </si>
  <si>
    <t>kepentingan</t>
  </si>
  <si>
    <t>benefit</t>
  </si>
  <si>
    <t>cost</t>
  </si>
  <si>
    <t>cost benefit</t>
  </si>
  <si>
    <t>Perhitungan Penentuan Alternatif Produk Terbaik dengan Metode TOPSIS</t>
  </si>
  <si>
    <t>Hasil Terbesar adalah Galaxy (0.614231)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</si>
</sst>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9.140625" style="0" customWidth="1"/>
    <col min="3" max="3" width="16.421875" style="0" customWidth="1"/>
    <col min="4" max="4" width="17.00390625" style="0" customWidth="1"/>
    <col min="5" max="5" width="19.421875" style="0" customWidth="1"/>
    <col min="6" max="6" width="16.00390625" style="0" customWidth="1"/>
    <col min="7" max="7" width="15.8515625" style="0" customWidth="1"/>
    <col min="8" max="8" width="15.140625" style="0" customWidth="1"/>
    <col min="15" max="15" width="3.8515625" style="0" customWidth="1"/>
  </cols>
  <sheetData>
    <row r="2" ht="23.25">
      <c r="B2" s="3" t="s">
        <v>29</v>
      </c>
    </row>
    <row r="4" spans="2:8" ht="15">
      <c r="B4" t="s">
        <v>28</v>
      </c>
      <c r="C4" t="s">
        <v>27</v>
      </c>
      <c r="D4" t="s">
        <v>26</v>
      </c>
      <c r="E4" t="s">
        <v>26</v>
      </c>
      <c r="F4" t="s">
        <v>26</v>
      </c>
      <c r="G4" t="s">
        <v>26</v>
      </c>
      <c r="H4" t="s">
        <v>26</v>
      </c>
    </row>
    <row r="5" spans="2:10" ht="15">
      <c r="B5" t="s">
        <v>25</v>
      </c>
      <c r="C5">
        <v>4</v>
      </c>
      <c r="D5">
        <v>5</v>
      </c>
      <c r="E5">
        <v>4</v>
      </c>
      <c r="F5">
        <v>3</v>
      </c>
      <c r="G5">
        <v>3</v>
      </c>
      <c r="H5">
        <v>2</v>
      </c>
      <c r="J5" t="s">
        <v>25</v>
      </c>
    </row>
    <row r="6" spans="2:11" ht="15">
      <c r="B6" s="2" t="s">
        <v>24</v>
      </c>
      <c r="C6" s="2" t="s">
        <v>23</v>
      </c>
      <c r="D6" s="2" t="s">
        <v>22</v>
      </c>
      <c r="E6" s="2" t="s">
        <v>21</v>
      </c>
      <c r="F6" s="2" t="s">
        <v>20</v>
      </c>
      <c r="G6" s="2" t="s">
        <v>19</v>
      </c>
      <c r="H6" s="2" t="s">
        <v>18</v>
      </c>
      <c r="J6">
        <v>1</v>
      </c>
      <c r="K6" t="s">
        <v>17</v>
      </c>
    </row>
    <row r="7" spans="2:11" ht="15">
      <c r="B7" s="2" t="s">
        <v>5</v>
      </c>
      <c r="C7" s="2">
        <v>3500</v>
      </c>
      <c r="D7" s="2">
        <v>70</v>
      </c>
      <c r="E7" s="2">
        <v>10</v>
      </c>
      <c r="F7" s="2">
        <v>80</v>
      </c>
      <c r="G7" s="2">
        <v>3000</v>
      </c>
      <c r="H7" s="2">
        <v>36</v>
      </c>
      <c r="J7">
        <v>2</v>
      </c>
      <c r="K7" t="s">
        <v>16</v>
      </c>
    </row>
    <row r="8" spans="2:11" ht="15">
      <c r="B8" s="2" t="s">
        <v>4</v>
      </c>
      <c r="C8" s="2">
        <v>4500</v>
      </c>
      <c r="D8" s="2">
        <v>90</v>
      </c>
      <c r="E8" s="2">
        <v>10</v>
      </c>
      <c r="F8" s="2">
        <v>60</v>
      </c>
      <c r="G8" s="2">
        <v>2500</v>
      </c>
      <c r="H8" s="2">
        <v>48</v>
      </c>
      <c r="J8">
        <v>3</v>
      </c>
      <c r="K8" t="s">
        <v>15</v>
      </c>
    </row>
    <row r="9" spans="2:11" ht="15">
      <c r="B9" s="2" t="s">
        <v>3</v>
      </c>
      <c r="C9" s="2">
        <v>4000</v>
      </c>
      <c r="D9" s="2">
        <v>80</v>
      </c>
      <c r="E9" s="2">
        <v>9</v>
      </c>
      <c r="F9" s="2">
        <v>90</v>
      </c>
      <c r="G9" s="2">
        <v>2000</v>
      </c>
      <c r="H9" s="2">
        <v>48</v>
      </c>
      <c r="J9">
        <v>4</v>
      </c>
      <c r="K9" t="s">
        <v>14</v>
      </c>
    </row>
    <row r="10" spans="2:11" ht="15">
      <c r="B10" s="2" t="s">
        <v>2</v>
      </c>
      <c r="C10" s="2">
        <v>4000</v>
      </c>
      <c r="D10" s="2">
        <v>70</v>
      </c>
      <c r="E10" s="2">
        <v>8</v>
      </c>
      <c r="F10" s="2">
        <v>50</v>
      </c>
      <c r="G10" s="2">
        <v>1500</v>
      </c>
      <c r="H10" s="2">
        <v>60</v>
      </c>
      <c r="J10">
        <v>5</v>
      </c>
      <c r="K10" t="s">
        <v>13</v>
      </c>
    </row>
    <row r="12" spans="2:8" ht="15">
      <c r="B12" t="s">
        <v>12</v>
      </c>
      <c r="C12">
        <f>SQRT((C7^2)+(C9^2)+(C8^2)+(C10^2))</f>
        <v>8031.189202104505</v>
      </c>
      <c r="D12">
        <f>SQRT((D7^2)+(D9^2)+(D8^2)+(D10^2))</f>
        <v>155.88457268119896</v>
      </c>
      <c r="E12">
        <f>SQRT((E7^2)+(E9^2)+(E8^2)+(E10^2))</f>
        <v>18.57417562100671</v>
      </c>
      <c r="F12">
        <f>SQRT((F7^2)+(F9^2)+(F8^2)+(F10^2))</f>
        <v>143.52700094407325</v>
      </c>
      <c r="G12">
        <f>SQRT((G7^2)+(G9^2)+(G8^2)+(G10^2))</f>
        <v>4636.809247747852</v>
      </c>
      <c r="H12">
        <f>SQRT((H7^2)+(H9^2)+(H8^2)+(H10^2))</f>
        <v>97.48846085563153</v>
      </c>
    </row>
    <row r="14" spans="2:8" ht="15">
      <c r="B14" t="s">
        <v>11</v>
      </c>
      <c r="C14">
        <f aca="true" t="shared" si="0" ref="C14:H17">C7/C$12</f>
        <v>0.43580096445528327</v>
      </c>
      <c r="D14">
        <f t="shared" si="0"/>
        <v>0.4490502093697089</v>
      </c>
      <c r="E14">
        <f t="shared" si="0"/>
        <v>0.5383819020581655</v>
      </c>
      <c r="F14">
        <f t="shared" si="0"/>
        <v>0.557386411433294</v>
      </c>
      <c r="G14">
        <f t="shared" si="0"/>
        <v>0.6469966392206304</v>
      </c>
      <c r="H14">
        <f t="shared" si="0"/>
        <v>0.3692744729379982</v>
      </c>
    </row>
    <row r="15" spans="3:8" ht="15">
      <c r="C15">
        <f>C8/C$12</f>
        <v>0.5603155257282213</v>
      </c>
      <c r="D15">
        <f>D8/D$12</f>
        <v>0.5773502691896257</v>
      </c>
      <c r="E15">
        <f>E8/E$12</f>
        <v>0.5383819020581655</v>
      </c>
      <c r="F15">
        <f>F8/F$12</f>
        <v>0.41803980857497053</v>
      </c>
      <c r="G15">
        <f>G8/G$12</f>
        <v>0.539163866017192</v>
      </c>
      <c r="H15">
        <f>H8/H$12</f>
        <v>0.4923659639173309</v>
      </c>
    </row>
    <row r="16" spans="3:8" ht="15">
      <c r="C16">
        <f>C9/C$12</f>
        <v>0.4980582450917523</v>
      </c>
      <c r="D16">
        <f>D9/D$12</f>
        <v>0.5132002392796673</v>
      </c>
      <c r="E16">
        <f>E9/E$12</f>
        <v>0.48454371185234896</v>
      </c>
      <c r="F16">
        <f>F9/F$12</f>
        <v>0.6270597128624559</v>
      </c>
      <c r="G16">
        <f>G9/G$12</f>
        <v>0.43133109281375365</v>
      </c>
      <c r="H16">
        <f>H9/H$12</f>
        <v>0.4923659639173309</v>
      </c>
    </row>
    <row r="17" spans="3:8" ht="15">
      <c r="C17">
        <f t="shared" si="0"/>
        <v>0.4980582450917523</v>
      </c>
      <c r="D17">
        <f t="shared" si="0"/>
        <v>0.4490502093697089</v>
      </c>
      <c r="E17">
        <f t="shared" si="0"/>
        <v>0.4307055216465324</v>
      </c>
      <c r="F17">
        <f t="shared" si="0"/>
        <v>0.3483665071458088</v>
      </c>
      <c r="G17">
        <f t="shared" si="0"/>
        <v>0.3234983196103152</v>
      </c>
      <c r="H17">
        <f t="shared" si="0"/>
        <v>0.6154574548966636</v>
      </c>
    </row>
    <row r="18" spans="10:14" ht="15">
      <c r="J18" t="s">
        <v>10</v>
      </c>
      <c r="K18" t="s">
        <v>9</v>
      </c>
      <c r="M18" s="1" t="s">
        <v>8</v>
      </c>
      <c r="N18" s="1" t="s">
        <v>7</v>
      </c>
    </row>
    <row r="19" spans="2:14" ht="15">
      <c r="B19" t="s">
        <v>6</v>
      </c>
      <c r="C19">
        <f aca="true" t="shared" si="1" ref="C19:H22">C14*C$5</f>
        <v>1.743203857821133</v>
      </c>
      <c r="D19">
        <f t="shared" si="1"/>
        <v>2.2452510468485447</v>
      </c>
      <c r="E19">
        <f t="shared" si="1"/>
        <v>2.153527608232662</v>
      </c>
      <c r="F19">
        <f t="shared" si="1"/>
        <v>1.6721592342998821</v>
      </c>
      <c r="G19">
        <f t="shared" si="1"/>
        <v>1.9409899176618914</v>
      </c>
      <c r="H19">
        <f t="shared" si="1"/>
        <v>0.7385489458759964</v>
      </c>
      <c r="J19">
        <f>SQRT((C$24-C19)^2+(D$24-D19)^2+(E$24-E19)^2+(F$24-F19)^2+(G$24-G19)^2+(H$24-H19)^2)</f>
        <v>0.8352461891906168</v>
      </c>
      <c r="K19">
        <f>SQRT((C19-C$25)^2+(D19-D$25)^2+(E19-E$25)^2+(F19-F$25)^2+(G19-G$25)^2+(H19-H$25)^2)</f>
        <v>1.3298998497977628</v>
      </c>
      <c r="M19" s="1">
        <f>K19/(K19+J19)</f>
        <v>0.614231015298687</v>
      </c>
      <c r="N19" s="1" t="s">
        <v>5</v>
      </c>
    </row>
    <row r="20" spans="3:14" ht="15">
      <c r="C20">
        <f t="shared" si="1"/>
        <v>2.241262102912885</v>
      </c>
      <c r="D20">
        <f t="shared" si="1"/>
        <v>2.8867513459481287</v>
      </c>
      <c r="E20">
        <f t="shared" si="1"/>
        <v>2.153527608232662</v>
      </c>
      <c r="F20">
        <f t="shared" si="1"/>
        <v>1.2541194257249115</v>
      </c>
      <c r="G20">
        <f t="shared" si="1"/>
        <v>1.617491598051576</v>
      </c>
      <c r="H20">
        <f t="shared" si="1"/>
        <v>0.9847319278346618</v>
      </c>
      <c r="J20">
        <f>SQRT((C$24-C20)^2+(D$24-D20)^2+(E$24-E20)^2+(F$24-F20)^2+(G$24-G20)^2+(H$24-H20)^2)</f>
        <v>0.8980663240517263</v>
      </c>
      <c r="K20">
        <f>SQRT((C20-C$25)^2+(D20-D$25)^2+(E20-E$25)^2+(F20-F$25)^2+(G20-G$25)^2+(H20-H$25)^2)</f>
        <v>1.058267410572048</v>
      </c>
      <c r="M20" s="1">
        <f>K20/(K20+J20)</f>
        <v>0.5409442120444573</v>
      </c>
      <c r="N20" s="1" t="s">
        <v>4</v>
      </c>
    </row>
    <row r="21" spans="3:14" ht="15">
      <c r="C21">
        <f t="shared" si="1"/>
        <v>1.9922329803670091</v>
      </c>
      <c r="D21">
        <f t="shared" si="1"/>
        <v>2.5660011963983367</v>
      </c>
      <c r="E21">
        <f t="shared" si="1"/>
        <v>1.9381748474093958</v>
      </c>
      <c r="F21">
        <f t="shared" si="1"/>
        <v>1.8811791385873677</v>
      </c>
      <c r="G21">
        <f t="shared" si="1"/>
        <v>1.2939932784412609</v>
      </c>
      <c r="H21">
        <f t="shared" si="1"/>
        <v>0.9847319278346618</v>
      </c>
      <c r="J21">
        <f>SQRT((C$24-C21)^2+(D$24-D21)^2+(E$24-E21)^2+(F$24-F21)^2+(G$24-G21)^2+(H$24-H21)^2)</f>
        <v>0.8309534798502484</v>
      </c>
      <c r="K21">
        <f>SQRT((C21-C$25)^2+(D21-D$25)^2+(E21-E$25)^2+(F21-F$25)^2+(G21-G$25)^2+(H21-H$25)^2)</f>
        <v>1.0370917623415665</v>
      </c>
      <c r="M21" s="1">
        <f>K21/(K21+J21)</f>
        <v>0.5551748634978059</v>
      </c>
      <c r="N21" s="1" t="s">
        <v>3</v>
      </c>
    </row>
    <row r="22" spans="3:14" ht="15">
      <c r="C22">
        <f t="shared" si="1"/>
        <v>1.9922329803670091</v>
      </c>
      <c r="D22">
        <f t="shared" si="1"/>
        <v>2.2452510468485447</v>
      </c>
      <c r="E22">
        <f t="shared" si="1"/>
        <v>1.7228220865861297</v>
      </c>
      <c r="F22">
        <f t="shared" si="1"/>
        <v>1.0450995214374263</v>
      </c>
      <c r="G22">
        <f t="shared" si="1"/>
        <v>0.9704949588309457</v>
      </c>
      <c r="H22">
        <f t="shared" si="1"/>
        <v>1.2309149097933272</v>
      </c>
      <c r="J22">
        <f>SQRT((C$24-C22)^2+(D$24-D22)^2+(E$24-E22)^2+(F$24-F22)^2+(G$24-G22)^2+(H$24-H22)^2)</f>
        <v>1.516553650659121</v>
      </c>
      <c r="K22">
        <f>SQRT((C22-C$25)^2+(D22-D$25)^2+(E22-E$25)^2+(F22-F$25)^2+(G22-G$25)^2+(H22-H$25)^2)</f>
        <v>0.5517605878460433</v>
      </c>
      <c r="M22" s="1">
        <f>K22/(K22+J22)</f>
        <v>0.2667682586978746</v>
      </c>
      <c r="N22" s="1" t="s">
        <v>2</v>
      </c>
    </row>
    <row r="24" spans="2:10" ht="15">
      <c r="B24" t="s">
        <v>1</v>
      </c>
      <c r="C24">
        <f aca="true" t="shared" si="2" ref="C24:H24">IF(C$4="benefit",MAX(C19:C22),MIN(C19:C22))</f>
        <v>1.743203857821133</v>
      </c>
      <c r="D24">
        <f t="shared" si="2"/>
        <v>2.8867513459481287</v>
      </c>
      <c r="E24">
        <f t="shared" si="2"/>
        <v>2.153527608232662</v>
      </c>
      <c r="F24">
        <f t="shared" si="2"/>
        <v>1.8811791385873677</v>
      </c>
      <c r="G24">
        <f t="shared" si="2"/>
        <v>1.9409899176618914</v>
      </c>
      <c r="H24">
        <f t="shared" si="2"/>
        <v>1.2309149097933272</v>
      </c>
      <c r="J24" t="s">
        <v>30</v>
      </c>
    </row>
    <row r="25" spans="2:8" ht="15">
      <c r="B25" t="s">
        <v>0</v>
      </c>
      <c r="C25">
        <f aca="true" t="shared" si="3" ref="C25:H25">IF(C$4="benefit",MIN(C19:C22),MAX(C19:C22))</f>
        <v>2.241262102912885</v>
      </c>
      <c r="D25">
        <f t="shared" si="3"/>
        <v>2.2452510468485447</v>
      </c>
      <c r="E25">
        <f t="shared" si="3"/>
        <v>1.7228220865861297</v>
      </c>
      <c r="F25">
        <f t="shared" si="3"/>
        <v>1.0450995214374263</v>
      </c>
      <c r="G25">
        <f t="shared" si="3"/>
        <v>0.9704949588309457</v>
      </c>
      <c r="H25">
        <f t="shared" si="3"/>
        <v>0.7385489458759964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Amijaya</cp:lastModifiedBy>
  <dcterms:created xsi:type="dcterms:W3CDTF">2013-06-29T01:29:50Z</dcterms:created>
  <dcterms:modified xsi:type="dcterms:W3CDTF">2014-01-04T14:46:38Z</dcterms:modified>
  <cp:category/>
  <cp:version/>
  <cp:contentType/>
  <cp:contentStatus/>
</cp:coreProperties>
</file>