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5255" windowHeight="7680" activeTab="0"/>
  </bookViews>
  <sheets>
    <sheet name="Fuzzy C-Means" sheetId="1" r:id="rId1"/>
  </sheets>
  <definedNames>
    <definedName name="_xlfn.AVERAGEIF" hidden="1">#NAME?</definedName>
  </definedNames>
  <calcPr fullCalcOnLoad="1"/>
</workbook>
</file>

<file path=xl/sharedStrings.xml><?xml version="1.0" encoding="utf-8"?>
<sst xmlns="http://schemas.openxmlformats.org/spreadsheetml/2006/main" count="99" uniqueCount="43">
  <si>
    <t>A</t>
  </si>
  <si>
    <t>B</t>
  </si>
  <si>
    <t>C</t>
  </si>
  <si>
    <t>D</t>
  </si>
  <si>
    <t>E</t>
  </si>
  <si>
    <t>F</t>
  </si>
  <si>
    <t>G</t>
  </si>
  <si>
    <t>H</t>
  </si>
  <si>
    <t xml:space="preserve">Jumlah Cluster </t>
  </si>
  <si>
    <t>C1</t>
  </si>
  <si>
    <t>C2</t>
  </si>
  <si>
    <t>C3</t>
  </si>
  <si>
    <t>Rumah</t>
  </si>
  <si>
    <t>Mobil</t>
  </si>
  <si>
    <t>Nama</t>
  </si>
  <si>
    <t>Parameter</t>
  </si>
  <si>
    <t>Pusat Cluster</t>
  </si>
  <si>
    <t>Keanggotaan Cluster</t>
  </si>
  <si>
    <t>Hasil Clustering</t>
  </si>
  <si>
    <t>Data Mining Menggunakan Metode Fuzzy C-Means</t>
  </si>
  <si>
    <t>Jumlah</t>
  </si>
  <si>
    <t>Max Iterasi</t>
  </si>
  <si>
    <t>Pembobot</t>
  </si>
  <si>
    <t xml:space="preserve">Epsilon </t>
  </si>
  <si>
    <t>ITERASI</t>
  </si>
  <si>
    <t>Keanggotaan</t>
  </si>
  <si>
    <t>Miu Kuadrat</t>
  </si>
  <si>
    <t>Total Miu Kuadrat</t>
  </si>
  <si>
    <t>Miu Kuadrat X1</t>
  </si>
  <si>
    <t>Miu Kuadrat X2</t>
  </si>
  <si>
    <t>Miu Kuadrat X3</t>
  </si>
  <si>
    <t>Total Miu Kuadrat X</t>
  </si>
  <si>
    <t>X_V</t>
  </si>
  <si>
    <t>L</t>
  </si>
  <si>
    <t>Total L</t>
  </si>
  <si>
    <t>LT</t>
  </si>
  <si>
    <t>Total LT</t>
  </si>
  <si>
    <t>Fungsi Objective</t>
  </si>
  <si>
    <t>Selisih Fungsi Objective</t>
  </si>
  <si>
    <t>… DAN SETERUSNYA HINGGA Selisih Fungsi Objective Kurang dari Error Terkecil yang Diharapkan (Epsilon)</t>
  </si>
  <si>
    <t>Setelah Iterasi ke 20 Hasil Ditemukan, Selisih Fungsi Objective Sudah Lebih Kecil dari Epsilon (Error Terkecil yang Diharapkan)</t>
  </si>
  <si>
    <t>Keanggotaan Cluster (random)</t>
  </si>
  <si>
    <t>http://contohprogram.com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</si>
</sst>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"/>
    <numFmt numFmtId="167" formatCode="0.000"/>
    <numFmt numFmtId="168" formatCode="0.0000"/>
    <numFmt numFmtId="169" formatCode="0.00000"/>
    <numFmt numFmtId="170" formatCode="0.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9" fillId="0" borderId="0" xfId="0" applyFont="1" applyAlignment="1">
      <alignment/>
    </xf>
    <xf numFmtId="0" fontId="0" fillId="10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0" fillId="13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11" borderId="0" xfId="0" applyFill="1" applyAlignment="1">
      <alignment/>
    </xf>
    <xf numFmtId="0" fontId="0" fillId="8" borderId="0" xfId="0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40" borderId="0" xfId="0" applyFill="1" applyAlignment="1">
      <alignment/>
    </xf>
    <xf numFmtId="0" fontId="0" fillId="41" borderId="0" xfId="0" applyFill="1" applyAlignment="1">
      <alignment/>
    </xf>
    <xf numFmtId="0" fontId="0" fillId="15" borderId="0" xfId="0" applyFill="1" applyAlignment="1">
      <alignment/>
    </xf>
    <xf numFmtId="0" fontId="31" fillId="0" borderId="0" xfId="53" applyAlignment="1">
      <alignment/>
    </xf>
    <xf numFmtId="0" fontId="0" fillId="40" borderId="0" xfId="0" applyFill="1" applyAlignment="1">
      <alignment horizontal="center"/>
    </xf>
    <xf numFmtId="170" fontId="0" fillId="41" borderId="0" xfId="0" applyNumberForma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tohprogram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112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6.28125" style="0" customWidth="1"/>
    <col min="2" max="2" width="14.140625" style="0" bestFit="1" customWidth="1"/>
    <col min="3" max="3" width="13.00390625" style="0" customWidth="1"/>
    <col min="4" max="4" width="12.57421875" style="0" customWidth="1"/>
    <col min="5" max="5" width="12.00390625" style="0" customWidth="1"/>
    <col min="6" max="6" width="8.140625" style="0" customWidth="1"/>
  </cols>
  <sheetData>
    <row r="2" ht="21">
      <c r="B2" s="2" t="s">
        <v>19</v>
      </c>
    </row>
    <row r="3" ht="15">
      <c r="B3" s="17" t="s">
        <v>42</v>
      </c>
    </row>
    <row r="5" spans="2:14" ht="15">
      <c r="B5" s="14"/>
      <c r="C5" s="18" t="s">
        <v>15</v>
      </c>
      <c r="D5" s="18"/>
      <c r="F5" s="15" t="s">
        <v>8</v>
      </c>
      <c r="G5" s="15"/>
      <c r="H5" s="15">
        <v>3</v>
      </c>
      <c r="I5" s="5"/>
      <c r="J5" s="4"/>
      <c r="K5" s="4" t="s">
        <v>41</v>
      </c>
      <c r="L5" s="4"/>
      <c r="M5" s="4"/>
      <c r="N5" s="4"/>
    </row>
    <row r="6" spans="2:14" ht="15">
      <c r="B6" s="14" t="s">
        <v>14</v>
      </c>
      <c r="C6" s="14" t="s">
        <v>12</v>
      </c>
      <c r="D6" s="14" t="s">
        <v>13</v>
      </c>
      <c r="F6" s="15" t="s">
        <v>21</v>
      </c>
      <c r="G6" s="15"/>
      <c r="H6" s="15">
        <v>100</v>
      </c>
      <c r="J6" s="4"/>
      <c r="K6" s="4" t="s">
        <v>9</v>
      </c>
      <c r="L6" s="4" t="s">
        <v>10</v>
      </c>
      <c r="M6" s="4" t="s">
        <v>11</v>
      </c>
      <c r="N6" s="4" t="s">
        <v>20</v>
      </c>
    </row>
    <row r="7" spans="2:14" ht="15">
      <c r="B7" s="14" t="s">
        <v>0</v>
      </c>
      <c r="C7" s="14">
        <v>1</v>
      </c>
      <c r="D7" s="14">
        <v>3</v>
      </c>
      <c r="F7" s="15" t="s">
        <v>22</v>
      </c>
      <c r="G7" s="15"/>
      <c r="H7" s="15">
        <v>2</v>
      </c>
      <c r="J7" s="4" t="s">
        <v>0</v>
      </c>
      <c r="K7" s="4">
        <v>0.3</v>
      </c>
      <c r="L7" s="4">
        <v>0.3</v>
      </c>
      <c r="M7" s="4">
        <v>0.4</v>
      </c>
      <c r="N7" s="4">
        <f>SUM(K7:M7)</f>
        <v>1</v>
      </c>
    </row>
    <row r="8" spans="2:14" ht="15">
      <c r="B8" s="14" t="s">
        <v>1</v>
      </c>
      <c r="C8" s="14">
        <v>3</v>
      </c>
      <c r="D8" s="14">
        <v>3</v>
      </c>
      <c r="F8" s="15" t="s">
        <v>23</v>
      </c>
      <c r="G8" s="15"/>
      <c r="H8" s="19">
        <v>1E-06</v>
      </c>
      <c r="J8" s="4" t="s">
        <v>1</v>
      </c>
      <c r="K8" s="4">
        <v>0.3</v>
      </c>
      <c r="L8" s="4">
        <v>0.5</v>
      </c>
      <c r="M8" s="4">
        <v>0.2</v>
      </c>
      <c r="N8" s="4">
        <f aca="true" t="shared" si="0" ref="N8:N14">SUM(K8:M8)</f>
        <v>1</v>
      </c>
    </row>
    <row r="9" spans="2:14" ht="15">
      <c r="B9" s="14" t="s">
        <v>2</v>
      </c>
      <c r="C9" s="14">
        <v>4</v>
      </c>
      <c r="D9" s="14">
        <v>3</v>
      </c>
      <c r="J9" s="4" t="s">
        <v>2</v>
      </c>
      <c r="K9" s="4">
        <v>0.8</v>
      </c>
      <c r="L9" s="4">
        <v>0.1</v>
      </c>
      <c r="M9" s="4">
        <v>0.1</v>
      </c>
      <c r="N9" s="4">
        <f t="shared" si="0"/>
        <v>1</v>
      </c>
    </row>
    <row r="10" spans="2:14" ht="15">
      <c r="B10" s="14" t="s">
        <v>3</v>
      </c>
      <c r="C10" s="14">
        <v>5</v>
      </c>
      <c r="D10" s="14">
        <v>3</v>
      </c>
      <c r="J10" s="4" t="s">
        <v>3</v>
      </c>
      <c r="K10" s="4">
        <v>0.5</v>
      </c>
      <c r="L10" s="4">
        <v>0.2</v>
      </c>
      <c r="M10" s="4">
        <v>0.3</v>
      </c>
      <c r="N10" s="4">
        <f t="shared" si="0"/>
        <v>1</v>
      </c>
    </row>
    <row r="11" spans="2:14" ht="15">
      <c r="B11" s="14" t="s">
        <v>4</v>
      </c>
      <c r="C11" s="14">
        <v>1</v>
      </c>
      <c r="D11" s="14">
        <v>2</v>
      </c>
      <c r="J11" s="4" t="s">
        <v>4</v>
      </c>
      <c r="K11" s="4">
        <v>0.5</v>
      </c>
      <c r="L11" s="4">
        <v>0.1</v>
      </c>
      <c r="M11" s="4">
        <v>0.4</v>
      </c>
      <c r="N11" s="4">
        <f t="shared" si="0"/>
        <v>1</v>
      </c>
    </row>
    <row r="12" spans="2:14" ht="15">
      <c r="B12" s="14" t="s">
        <v>5</v>
      </c>
      <c r="C12" s="14">
        <v>4</v>
      </c>
      <c r="D12" s="14">
        <v>2</v>
      </c>
      <c r="J12" s="4" t="s">
        <v>5</v>
      </c>
      <c r="K12" s="4">
        <v>0.2</v>
      </c>
      <c r="L12" s="4">
        <v>0.1</v>
      </c>
      <c r="M12" s="4">
        <v>0.7</v>
      </c>
      <c r="N12" s="4">
        <f t="shared" si="0"/>
        <v>1</v>
      </c>
    </row>
    <row r="13" spans="2:14" ht="15">
      <c r="B13" s="14" t="s">
        <v>6</v>
      </c>
      <c r="C13" s="14">
        <v>1</v>
      </c>
      <c r="D13" s="14">
        <v>1</v>
      </c>
      <c r="J13" s="4" t="s">
        <v>6</v>
      </c>
      <c r="K13" s="4">
        <v>0.3</v>
      </c>
      <c r="L13" s="4">
        <v>0.4</v>
      </c>
      <c r="M13" s="4">
        <v>0.3</v>
      </c>
      <c r="N13" s="4">
        <f t="shared" si="0"/>
        <v>1</v>
      </c>
    </row>
    <row r="14" spans="2:14" ht="15">
      <c r="B14" s="14" t="s">
        <v>7</v>
      </c>
      <c r="C14" s="14">
        <v>2</v>
      </c>
      <c r="D14" s="14">
        <v>1</v>
      </c>
      <c r="J14" s="4" t="s">
        <v>7</v>
      </c>
      <c r="K14" s="4">
        <v>0.6</v>
      </c>
      <c r="L14" s="4">
        <v>0.2</v>
      </c>
      <c r="M14" s="4">
        <v>0.2</v>
      </c>
      <c r="N14" s="4">
        <f t="shared" si="0"/>
        <v>1</v>
      </c>
    </row>
    <row r="16" spans="2:3" ht="15">
      <c r="B16" s="1" t="s">
        <v>24</v>
      </c>
      <c r="C16" s="1">
        <v>1</v>
      </c>
    </row>
    <row r="18" spans="2:17" ht="15">
      <c r="B18" s="9" t="s">
        <v>25</v>
      </c>
      <c r="C18" s="9"/>
      <c r="D18" s="9"/>
      <c r="F18" s="3" t="s">
        <v>26</v>
      </c>
      <c r="G18" s="3"/>
      <c r="H18" s="3"/>
      <c r="J18" s="6" t="s">
        <v>28</v>
      </c>
      <c r="K18" s="6"/>
      <c r="M18" s="6" t="s">
        <v>29</v>
      </c>
      <c r="N18" s="6"/>
      <c r="P18" s="6" t="s">
        <v>30</v>
      </c>
      <c r="Q18" s="6"/>
    </row>
    <row r="19" spans="2:17" ht="15">
      <c r="B19" s="9">
        <f>K7</f>
        <v>0.3</v>
      </c>
      <c r="C19" s="9">
        <f>L7</f>
        <v>0.3</v>
      </c>
      <c r="D19" s="9">
        <f>M7</f>
        <v>0.4</v>
      </c>
      <c r="F19" s="3">
        <f>POWER(B19,$H$7)</f>
        <v>0.09</v>
      </c>
      <c r="G19" s="3">
        <f>POWER(C19,$H$7)</f>
        <v>0.09</v>
      </c>
      <c r="H19" s="3">
        <f>POWER(D19,$H$7)</f>
        <v>0.16000000000000003</v>
      </c>
      <c r="J19" s="6">
        <f aca="true" t="shared" si="1" ref="J19:J26">F19*C7</f>
        <v>0.09</v>
      </c>
      <c r="K19" s="6">
        <f aca="true" t="shared" si="2" ref="K19:K26">F19*D7</f>
        <v>0.27</v>
      </c>
      <c r="M19" s="6">
        <f aca="true" t="shared" si="3" ref="M19:M26">G19*C7</f>
        <v>0.09</v>
      </c>
      <c r="N19" s="6">
        <f aca="true" t="shared" si="4" ref="N19:N26">G19*D7</f>
        <v>0.27</v>
      </c>
      <c r="P19" s="6">
        <f aca="true" t="shared" si="5" ref="P19:P26">H19*C7</f>
        <v>0.16000000000000003</v>
      </c>
      <c r="Q19" s="6">
        <f aca="true" t="shared" si="6" ref="Q19:Q26">H19*D7</f>
        <v>0.4800000000000001</v>
      </c>
    </row>
    <row r="20" spans="2:17" ht="15">
      <c r="B20" s="9">
        <f aca="true" t="shared" si="7" ref="B20:B26">K8</f>
        <v>0.3</v>
      </c>
      <c r="C20" s="9">
        <f aca="true" t="shared" si="8" ref="C20:C25">L8</f>
        <v>0.5</v>
      </c>
      <c r="D20" s="9">
        <f aca="true" t="shared" si="9" ref="D20:D25">M8</f>
        <v>0.2</v>
      </c>
      <c r="F20" s="3">
        <f aca="true" t="shared" si="10" ref="F20:F26">POWER(B20,$H$7)</f>
        <v>0.09</v>
      </c>
      <c r="G20" s="3">
        <f aca="true" t="shared" si="11" ref="G20:G26">POWER(C20,$H$7)</f>
        <v>0.25</v>
      </c>
      <c r="H20" s="3">
        <f aca="true" t="shared" si="12" ref="H20:H26">POWER(D20,$H$7)</f>
        <v>0.04000000000000001</v>
      </c>
      <c r="J20" s="6">
        <f t="shared" si="1"/>
        <v>0.27</v>
      </c>
      <c r="K20" s="6">
        <f t="shared" si="2"/>
        <v>0.27</v>
      </c>
      <c r="M20" s="6">
        <f t="shared" si="3"/>
        <v>0.75</v>
      </c>
      <c r="N20" s="6">
        <f t="shared" si="4"/>
        <v>0.75</v>
      </c>
      <c r="P20" s="6">
        <f t="shared" si="5"/>
        <v>0.12000000000000002</v>
      </c>
      <c r="Q20" s="6">
        <f t="shared" si="6"/>
        <v>0.12000000000000002</v>
      </c>
    </row>
    <row r="21" spans="2:17" ht="15">
      <c r="B21" s="9">
        <f t="shared" si="7"/>
        <v>0.8</v>
      </c>
      <c r="C21" s="9">
        <f t="shared" si="8"/>
        <v>0.1</v>
      </c>
      <c r="D21" s="9">
        <f t="shared" si="9"/>
        <v>0.1</v>
      </c>
      <c r="F21" s="3">
        <f t="shared" si="10"/>
        <v>0.6400000000000001</v>
      </c>
      <c r="G21" s="3">
        <f t="shared" si="11"/>
        <v>0.010000000000000002</v>
      </c>
      <c r="H21" s="3">
        <f t="shared" si="12"/>
        <v>0.010000000000000002</v>
      </c>
      <c r="J21" s="6">
        <f t="shared" si="1"/>
        <v>2.5600000000000005</v>
      </c>
      <c r="K21" s="6">
        <f t="shared" si="2"/>
        <v>1.9200000000000004</v>
      </c>
      <c r="M21" s="6">
        <f t="shared" si="3"/>
        <v>0.04000000000000001</v>
      </c>
      <c r="N21" s="6">
        <f t="shared" si="4"/>
        <v>0.030000000000000006</v>
      </c>
      <c r="P21" s="6">
        <f t="shared" si="5"/>
        <v>0.04000000000000001</v>
      </c>
      <c r="Q21" s="6">
        <f t="shared" si="6"/>
        <v>0.030000000000000006</v>
      </c>
    </row>
    <row r="22" spans="2:17" ht="15">
      <c r="B22" s="9">
        <f t="shared" si="7"/>
        <v>0.5</v>
      </c>
      <c r="C22" s="9">
        <f t="shared" si="8"/>
        <v>0.2</v>
      </c>
      <c r="D22" s="9">
        <f t="shared" si="9"/>
        <v>0.3</v>
      </c>
      <c r="F22" s="3">
        <f t="shared" si="10"/>
        <v>0.25</v>
      </c>
      <c r="G22" s="3">
        <f t="shared" si="11"/>
        <v>0.04000000000000001</v>
      </c>
      <c r="H22" s="3">
        <f t="shared" si="12"/>
        <v>0.09</v>
      </c>
      <c r="J22" s="6">
        <f t="shared" si="1"/>
        <v>1.25</v>
      </c>
      <c r="K22" s="6">
        <f t="shared" si="2"/>
        <v>0.75</v>
      </c>
      <c r="M22" s="6">
        <f t="shared" si="3"/>
        <v>0.20000000000000004</v>
      </c>
      <c r="N22" s="6">
        <f t="shared" si="4"/>
        <v>0.12000000000000002</v>
      </c>
      <c r="P22" s="6">
        <f t="shared" si="5"/>
        <v>0.44999999999999996</v>
      </c>
      <c r="Q22" s="6">
        <f t="shared" si="6"/>
        <v>0.27</v>
      </c>
    </row>
    <row r="23" spans="2:17" ht="15">
      <c r="B23" s="9">
        <f t="shared" si="7"/>
        <v>0.5</v>
      </c>
      <c r="C23" s="9">
        <f t="shared" si="8"/>
        <v>0.1</v>
      </c>
      <c r="D23" s="9">
        <f t="shared" si="9"/>
        <v>0.4</v>
      </c>
      <c r="F23" s="3">
        <f t="shared" si="10"/>
        <v>0.25</v>
      </c>
      <c r="G23" s="3">
        <f t="shared" si="11"/>
        <v>0.010000000000000002</v>
      </c>
      <c r="H23" s="3">
        <f t="shared" si="12"/>
        <v>0.16000000000000003</v>
      </c>
      <c r="J23" s="6">
        <f t="shared" si="1"/>
        <v>0.25</v>
      </c>
      <c r="K23" s="6">
        <f t="shared" si="2"/>
        <v>0.5</v>
      </c>
      <c r="M23" s="6">
        <f t="shared" si="3"/>
        <v>0.010000000000000002</v>
      </c>
      <c r="N23" s="6">
        <f t="shared" si="4"/>
        <v>0.020000000000000004</v>
      </c>
      <c r="P23" s="6">
        <f t="shared" si="5"/>
        <v>0.16000000000000003</v>
      </c>
      <c r="Q23" s="6">
        <f t="shared" si="6"/>
        <v>0.32000000000000006</v>
      </c>
    </row>
    <row r="24" spans="2:17" ht="15">
      <c r="B24" s="9">
        <f t="shared" si="7"/>
        <v>0.2</v>
      </c>
      <c r="C24" s="9">
        <f t="shared" si="8"/>
        <v>0.1</v>
      </c>
      <c r="D24" s="9">
        <f t="shared" si="9"/>
        <v>0.7</v>
      </c>
      <c r="F24" s="3">
        <f t="shared" si="10"/>
        <v>0.04000000000000001</v>
      </c>
      <c r="G24" s="3">
        <f t="shared" si="11"/>
        <v>0.010000000000000002</v>
      </c>
      <c r="H24" s="3">
        <f t="shared" si="12"/>
        <v>0.48999999999999994</v>
      </c>
      <c r="J24" s="6">
        <f t="shared" si="1"/>
        <v>0.16000000000000003</v>
      </c>
      <c r="K24" s="6">
        <f t="shared" si="2"/>
        <v>0.08000000000000002</v>
      </c>
      <c r="M24" s="6">
        <f t="shared" si="3"/>
        <v>0.04000000000000001</v>
      </c>
      <c r="N24" s="6">
        <f t="shared" si="4"/>
        <v>0.020000000000000004</v>
      </c>
      <c r="P24" s="6">
        <f t="shared" si="5"/>
        <v>1.9599999999999997</v>
      </c>
      <c r="Q24" s="6">
        <f t="shared" si="6"/>
        <v>0.9799999999999999</v>
      </c>
    </row>
    <row r="25" spans="2:17" ht="15">
      <c r="B25" s="9">
        <f t="shared" si="7"/>
        <v>0.3</v>
      </c>
      <c r="C25" s="9">
        <f t="shared" si="8"/>
        <v>0.4</v>
      </c>
      <c r="D25" s="9">
        <f t="shared" si="9"/>
        <v>0.3</v>
      </c>
      <c r="F25" s="3">
        <f t="shared" si="10"/>
        <v>0.09</v>
      </c>
      <c r="G25" s="3">
        <f t="shared" si="11"/>
        <v>0.16000000000000003</v>
      </c>
      <c r="H25" s="3">
        <f t="shared" si="12"/>
        <v>0.09</v>
      </c>
      <c r="J25" s="6">
        <f t="shared" si="1"/>
        <v>0.09</v>
      </c>
      <c r="K25" s="6">
        <f t="shared" si="2"/>
        <v>0.09</v>
      </c>
      <c r="M25" s="6">
        <f t="shared" si="3"/>
        <v>0.16000000000000003</v>
      </c>
      <c r="N25" s="6">
        <f t="shared" si="4"/>
        <v>0.16000000000000003</v>
      </c>
      <c r="P25" s="6">
        <f t="shared" si="5"/>
        <v>0.09</v>
      </c>
      <c r="Q25" s="6">
        <f t="shared" si="6"/>
        <v>0.09</v>
      </c>
    </row>
    <row r="26" spans="2:17" ht="15">
      <c r="B26" s="9">
        <f t="shared" si="7"/>
        <v>0.6</v>
      </c>
      <c r="C26" s="9">
        <f>L14</f>
        <v>0.2</v>
      </c>
      <c r="D26" s="9">
        <f>M14</f>
        <v>0.2</v>
      </c>
      <c r="F26" s="3">
        <f t="shared" si="10"/>
        <v>0.36</v>
      </c>
      <c r="G26" s="3">
        <f t="shared" si="11"/>
        <v>0.04000000000000001</v>
      </c>
      <c r="H26" s="3">
        <f t="shared" si="12"/>
        <v>0.04000000000000001</v>
      </c>
      <c r="J26" s="6">
        <f t="shared" si="1"/>
        <v>0.72</v>
      </c>
      <c r="K26" s="6">
        <f t="shared" si="2"/>
        <v>0.36</v>
      </c>
      <c r="M26" s="6">
        <f t="shared" si="3"/>
        <v>0.08000000000000002</v>
      </c>
      <c r="N26" s="6">
        <f t="shared" si="4"/>
        <v>0.04000000000000001</v>
      </c>
      <c r="P26" s="6">
        <f t="shared" si="5"/>
        <v>0.08000000000000002</v>
      </c>
      <c r="Q26" s="6">
        <f t="shared" si="6"/>
        <v>0.04000000000000001</v>
      </c>
    </row>
    <row r="27" spans="4:8" ht="15">
      <c r="D27" s="7" t="s">
        <v>27</v>
      </c>
      <c r="E27" s="7"/>
      <c r="F27" s="7">
        <f>SUM(F19:F26)</f>
        <v>1.81</v>
      </c>
      <c r="G27" s="7">
        <f>SUM(G19:G26)</f>
        <v>0.6100000000000001</v>
      </c>
      <c r="H27" s="7">
        <f>SUM(H19:H26)</f>
        <v>1.08</v>
      </c>
    </row>
    <row r="28" spans="8:17" ht="15">
      <c r="H28" s="4" t="s">
        <v>31</v>
      </c>
      <c r="I28" s="4"/>
      <c r="J28" s="4">
        <f>SUM(J19:J26)</f>
        <v>5.39</v>
      </c>
      <c r="K28" s="4">
        <f aca="true" t="shared" si="13" ref="K28:Q28">SUM(K19:K26)</f>
        <v>4.24</v>
      </c>
      <c r="L28" s="4"/>
      <c r="M28" s="4">
        <f t="shared" si="13"/>
        <v>1.37</v>
      </c>
      <c r="N28" s="4">
        <f t="shared" si="13"/>
        <v>1.4100000000000001</v>
      </c>
      <c r="O28" s="4"/>
      <c r="P28" s="4">
        <f t="shared" si="13"/>
        <v>3.0599999999999996</v>
      </c>
      <c r="Q28" s="4">
        <f t="shared" si="13"/>
        <v>2.33</v>
      </c>
    </row>
    <row r="30" spans="2:19" ht="15">
      <c r="B30" s="12" t="s">
        <v>16</v>
      </c>
      <c r="C30" s="12"/>
      <c r="E30" s="6" t="s">
        <v>32</v>
      </c>
      <c r="F30" s="6"/>
      <c r="G30" s="6"/>
      <c r="I30" s="9" t="s">
        <v>33</v>
      </c>
      <c r="J30" s="9"/>
      <c r="K30" s="9"/>
      <c r="M30" s="10" t="s">
        <v>34</v>
      </c>
      <c r="O30" s="11" t="s">
        <v>35</v>
      </c>
      <c r="P30" s="11"/>
      <c r="Q30" s="11"/>
      <c r="S30" s="8" t="s">
        <v>36</v>
      </c>
    </row>
    <row r="31" spans="2:19" ht="15">
      <c r="B31" s="12">
        <f>J28/$F$27</f>
        <v>2.9779005524861875</v>
      </c>
      <c r="C31" s="12">
        <f>K28/$F$27</f>
        <v>2.3425414364640886</v>
      </c>
      <c r="E31" s="6">
        <f aca="true" t="shared" si="14" ref="E31:E38">((C7-$B$31)*(C7-$B$31))+((D7-$C$31)*(D7-$C$31))</f>
        <v>4.34434235829187</v>
      </c>
      <c r="F31" s="6">
        <f aca="true" t="shared" si="15" ref="F31:F38">((C7-$B$32)*(C7-$B$32))+((D7-$C$32)*(D7-$C$32))</f>
        <v>2.0263370061811337</v>
      </c>
      <c r="G31" s="6">
        <f aca="true" t="shared" si="16" ref="G31:G38">((C7-$B$33)*(C7-$B$33))+((D7-$C$33)*(D7-$C$33))</f>
        <v>4.071073388203015</v>
      </c>
      <c r="I31" s="9">
        <f>E31*F19</f>
        <v>0.3909908122462683</v>
      </c>
      <c r="J31" s="9">
        <f>F31*G19</f>
        <v>0.18237033055630203</v>
      </c>
      <c r="K31" s="9">
        <f>G31*H19</f>
        <v>0.6513717421124825</v>
      </c>
      <c r="M31" s="10">
        <f>SUM(I31:K31)</f>
        <v>1.2247328849150527</v>
      </c>
      <c r="O31" s="11">
        <f>POWER(E31,(-1/($H$7-1)))</f>
        <v>0.2301844370279291</v>
      </c>
      <c r="P31" s="11">
        <f>POWER(F31,(-1/($H$7-1)))</f>
        <v>0.4935013262599471</v>
      </c>
      <c r="Q31" s="11">
        <f>POWER(G31,(-1/($H$7-1)))</f>
        <v>0.24563546383068355</v>
      </c>
      <c r="S31" s="8">
        <f>SUM(O31:Q31)</f>
        <v>0.9693212271185597</v>
      </c>
    </row>
    <row r="32" spans="2:19" ht="15">
      <c r="B32" s="12">
        <f>M28/$G$27</f>
        <v>2.245901639344262</v>
      </c>
      <c r="C32" s="12">
        <f>N28/$G$27</f>
        <v>2.3114754098360653</v>
      </c>
      <c r="E32" s="6">
        <f t="shared" si="14"/>
        <v>0.43274014834711977</v>
      </c>
      <c r="F32" s="6">
        <f t="shared" si="15"/>
        <v>1.042730448804086</v>
      </c>
      <c r="G32" s="6">
        <f t="shared" si="16"/>
        <v>0.7377400548696846</v>
      </c>
      <c r="I32" s="9">
        <f aca="true" t="shared" si="17" ref="I32:I38">E32*F20</f>
        <v>0.03894661335124078</v>
      </c>
      <c r="J32" s="9">
        <f aca="true" t="shared" si="18" ref="J32:J38">F32*G20</f>
        <v>0.2606826122010215</v>
      </c>
      <c r="K32" s="9">
        <f aca="true" t="shared" si="19" ref="K32:K38">G32*H20</f>
        <v>0.02950960219478739</v>
      </c>
      <c r="M32" s="10">
        <f aca="true" t="shared" si="20" ref="M32:M38">SUM(I32:K32)</f>
        <v>0.32913882774704967</v>
      </c>
      <c r="O32" s="11">
        <f aca="true" t="shared" si="21" ref="O32:O38">POWER(E32,(-1/($H$7-1)))</f>
        <v>2.310855611201243</v>
      </c>
      <c r="P32" s="11">
        <f aca="true" t="shared" si="22" ref="P32:P38">POWER(F32,(-1/($H$7-1)))</f>
        <v>0.9590206185567</v>
      </c>
      <c r="Q32" s="11">
        <f aca="true" t="shared" si="23" ref="Q32:Q38">POWER(G32,(-1/($H$7-1)))</f>
        <v>1.355490993608367</v>
      </c>
      <c r="S32" s="8">
        <f aca="true" t="shared" si="24" ref="S32:S38">SUM(O32:Q32)</f>
        <v>4.62536722336631</v>
      </c>
    </row>
    <row r="33" spans="2:19" ht="15">
      <c r="B33" s="12">
        <f>P28/$H$27</f>
        <v>2.8333333333333326</v>
      </c>
      <c r="C33" s="12">
        <f>Q28/$H$27</f>
        <v>2.1574074074074074</v>
      </c>
      <c r="E33" s="6">
        <f t="shared" si="14"/>
        <v>1.476939043374745</v>
      </c>
      <c r="F33" s="6">
        <f t="shared" si="15"/>
        <v>3.5509271701155622</v>
      </c>
      <c r="G33" s="6">
        <f t="shared" si="16"/>
        <v>2.0710733882030197</v>
      </c>
      <c r="I33" s="9">
        <f t="shared" si="17"/>
        <v>0.9452409877598369</v>
      </c>
      <c r="J33" s="9">
        <f t="shared" si="18"/>
        <v>0.03550927170115563</v>
      </c>
      <c r="K33" s="9">
        <f t="shared" si="19"/>
        <v>0.0207107338820302</v>
      </c>
      <c r="M33" s="10">
        <f t="shared" si="20"/>
        <v>1.0014609933430227</v>
      </c>
      <c r="O33" s="11">
        <f t="shared" si="21"/>
        <v>0.6770760137229774</v>
      </c>
      <c r="P33" s="11">
        <f t="shared" si="22"/>
        <v>0.28161658972224307</v>
      </c>
      <c r="Q33" s="11">
        <f t="shared" si="23"/>
        <v>0.4828414124270394</v>
      </c>
      <c r="S33" s="8">
        <f t="shared" si="24"/>
        <v>1.4415340158722598</v>
      </c>
    </row>
    <row r="34" spans="5:19" ht="15">
      <c r="E34" s="6">
        <f t="shared" si="14"/>
        <v>4.5211379384023695</v>
      </c>
      <c r="F34" s="6">
        <f t="shared" si="15"/>
        <v>8.059123891427038</v>
      </c>
      <c r="G34" s="6">
        <f t="shared" si="16"/>
        <v>5.404406721536354</v>
      </c>
      <c r="I34" s="9">
        <f t="shared" si="17"/>
        <v>1.1302844846005924</v>
      </c>
      <c r="J34" s="9">
        <f t="shared" si="18"/>
        <v>0.3223649556570816</v>
      </c>
      <c r="K34" s="9">
        <f t="shared" si="19"/>
        <v>0.48639660493827186</v>
      </c>
      <c r="M34" s="10">
        <f t="shared" si="20"/>
        <v>1.939046045195946</v>
      </c>
      <c r="O34" s="11">
        <f t="shared" si="21"/>
        <v>0.22118325377910703</v>
      </c>
      <c r="P34" s="11">
        <f t="shared" si="22"/>
        <v>0.12408296651994127</v>
      </c>
      <c r="Q34" s="11">
        <f t="shared" si="23"/>
        <v>0.1850341862715547</v>
      </c>
      <c r="S34" s="8">
        <f t="shared" si="24"/>
        <v>0.530300406570603</v>
      </c>
    </row>
    <row r="35" spans="2:19" ht="15">
      <c r="B35" s="7" t="s">
        <v>37</v>
      </c>
      <c r="E35" s="6">
        <f t="shared" si="14"/>
        <v>4.029425231220047</v>
      </c>
      <c r="F35" s="6">
        <f t="shared" si="15"/>
        <v>1.6492878258532642</v>
      </c>
      <c r="G35" s="6">
        <f t="shared" si="16"/>
        <v>3.38588820301783</v>
      </c>
      <c r="I35" s="9">
        <f t="shared" si="17"/>
        <v>1.0073563078050118</v>
      </c>
      <c r="J35" s="9">
        <f t="shared" si="18"/>
        <v>0.016492878258532646</v>
      </c>
      <c r="K35" s="9">
        <f t="shared" si="19"/>
        <v>0.541742112482853</v>
      </c>
      <c r="M35" s="10">
        <f t="shared" si="20"/>
        <v>1.5655912985463976</v>
      </c>
      <c r="O35" s="11">
        <f t="shared" si="21"/>
        <v>0.248174353069511</v>
      </c>
      <c r="P35" s="11">
        <f t="shared" si="22"/>
        <v>0.6063223073162787</v>
      </c>
      <c r="Q35" s="11">
        <f t="shared" si="23"/>
        <v>0.29534347859114296</v>
      </c>
      <c r="S35" s="8">
        <f t="shared" si="24"/>
        <v>1.1498401389769326</v>
      </c>
    </row>
    <row r="36" spans="2:19" ht="15">
      <c r="B36" s="7">
        <f>SUM(M31:M38)</f>
        <v>9.423915498461964</v>
      </c>
      <c r="E36" s="6">
        <f t="shared" si="14"/>
        <v>1.1620219163029222</v>
      </c>
      <c r="F36" s="6">
        <f t="shared" si="15"/>
        <v>3.1738779897876928</v>
      </c>
      <c r="G36" s="6">
        <f t="shared" si="16"/>
        <v>1.3858882030178346</v>
      </c>
      <c r="I36" s="9">
        <f t="shared" si="17"/>
        <v>0.0464808766521169</v>
      </c>
      <c r="J36" s="9">
        <f t="shared" si="18"/>
        <v>0.031738779897876934</v>
      </c>
      <c r="K36" s="9">
        <f t="shared" si="19"/>
        <v>0.6790852194787388</v>
      </c>
      <c r="M36" s="10">
        <f t="shared" si="20"/>
        <v>0.7573048760287326</v>
      </c>
      <c r="O36" s="11">
        <f t="shared" si="21"/>
        <v>0.8605689668759351</v>
      </c>
      <c r="P36" s="11">
        <f t="shared" si="22"/>
        <v>0.31507197290431826</v>
      </c>
      <c r="Q36" s="11">
        <f t="shared" si="23"/>
        <v>0.7215589236003702</v>
      </c>
      <c r="S36" s="8">
        <f t="shared" si="24"/>
        <v>1.8971998633806235</v>
      </c>
    </row>
    <row r="37" spans="3:19" ht="15">
      <c r="C37" s="5"/>
      <c r="D37" s="5"/>
      <c r="E37" s="6">
        <f t="shared" si="14"/>
        <v>5.714508104148225</v>
      </c>
      <c r="F37" s="6">
        <f t="shared" si="15"/>
        <v>3.2722386455253947</v>
      </c>
      <c r="G37" s="6">
        <f t="shared" si="16"/>
        <v>4.7007030178326445</v>
      </c>
      <c r="I37" s="9">
        <f t="shared" si="17"/>
        <v>0.5143057293733402</v>
      </c>
      <c r="J37" s="9">
        <f t="shared" si="18"/>
        <v>0.5235581832840632</v>
      </c>
      <c r="K37" s="9">
        <f t="shared" si="19"/>
        <v>0.423063271604938</v>
      </c>
      <c r="L37" s="5"/>
      <c r="M37" s="10">
        <f t="shared" si="20"/>
        <v>1.4609271842623415</v>
      </c>
      <c r="N37" s="5"/>
      <c r="O37" s="11">
        <f t="shared" si="21"/>
        <v>0.17499318957551027</v>
      </c>
      <c r="P37" s="11">
        <f t="shared" si="22"/>
        <v>0.3056011826544023</v>
      </c>
      <c r="Q37" s="11">
        <f t="shared" si="23"/>
        <v>0.21273413704426503</v>
      </c>
      <c r="S37" s="8">
        <f t="shared" si="24"/>
        <v>0.6933285092741776</v>
      </c>
    </row>
    <row r="38" spans="2:19" ht="15">
      <c r="B38" s="16" t="s">
        <v>38</v>
      </c>
      <c r="C38" s="16"/>
      <c r="D38" s="5"/>
      <c r="E38" s="6">
        <f t="shared" si="14"/>
        <v>2.7587069991758493</v>
      </c>
      <c r="F38" s="6">
        <f t="shared" si="15"/>
        <v>1.7804353668368709</v>
      </c>
      <c r="G38" s="6">
        <f t="shared" si="16"/>
        <v>2.03403635116598</v>
      </c>
      <c r="I38" s="9">
        <f t="shared" si="17"/>
        <v>0.9931345197033057</v>
      </c>
      <c r="J38" s="9">
        <f t="shared" si="18"/>
        <v>0.07121741467347485</v>
      </c>
      <c r="K38" s="9">
        <f t="shared" si="19"/>
        <v>0.0813614540466392</v>
      </c>
      <c r="L38" s="5"/>
      <c r="M38" s="10">
        <f t="shared" si="20"/>
        <v>1.1457133884234196</v>
      </c>
      <c r="N38" s="5"/>
      <c r="O38" s="11">
        <f t="shared" si="21"/>
        <v>0.3624886587443847</v>
      </c>
      <c r="P38" s="11">
        <f t="shared" si="22"/>
        <v>0.5616603773584908</v>
      </c>
      <c r="Q38" s="11">
        <f t="shared" si="23"/>
        <v>0.49163329820864093</v>
      </c>
      <c r="S38" s="8">
        <f t="shared" si="24"/>
        <v>1.4157823343115163</v>
      </c>
    </row>
    <row r="39" spans="2:14" ht="15">
      <c r="B39" s="16">
        <f>ABS(B36-0)</f>
        <v>9.423915498461964</v>
      </c>
      <c r="C39" s="16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14" ht="15"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2:14" ht="15">
      <c r="B41" s="7" t="str">
        <f>IF(B39&lt;$H$8,"Hasil Ditemukan, Selisih Fungsi Objective Sudah Lebih Kecil dari Epsilon (Error Terkecil yang Diharapkan)","Hasil Belum Ditemukan, Selisih Fungsi Objective Masih Lebih Besar dari Epsilon (Error Terkecil yang Diharapkan), Iterasi Dilanjutkan")</f>
        <v>Hasil Belum Ditemukan, Selisih Fungsi Objective Masih Lebih Besar dari Epsilon (Error Terkecil yang Diharapkan), Iterasi Dilanjutkan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5"/>
      <c r="N41" s="5"/>
    </row>
    <row r="42" spans="5:14" ht="15">
      <c r="E42" s="5"/>
      <c r="F42" s="5"/>
      <c r="G42" s="5"/>
      <c r="H42" s="5"/>
      <c r="I42" s="5"/>
      <c r="J42" s="5"/>
      <c r="K42" s="5"/>
      <c r="L42" s="5"/>
      <c r="M42" s="5"/>
      <c r="N42" s="5"/>
    </row>
    <row r="44" spans="2:3" ht="15">
      <c r="B44" s="1" t="s">
        <v>24</v>
      </c>
      <c r="C44" s="1">
        <v>2</v>
      </c>
    </row>
    <row r="46" spans="2:17" ht="15">
      <c r="B46" s="9" t="s">
        <v>25</v>
      </c>
      <c r="C46" s="9"/>
      <c r="D46" s="9"/>
      <c r="F46" s="3" t="s">
        <v>26</v>
      </c>
      <c r="G46" s="3"/>
      <c r="H46" s="3"/>
      <c r="J46" s="6" t="s">
        <v>28</v>
      </c>
      <c r="K46" s="6"/>
      <c r="M46" s="6" t="s">
        <v>29</v>
      </c>
      <c r="N46" s="6"/>
      <c r="P46" s="6" t="s">
        <v>30</v>
      </c>
      <c r="Q46" s="6"/>
    </row>
    <row r="47" spans="2:17" ht="15">
      <c r="B47" s="9">
        <f>O31/$S31</f>
        <v>0.23746971652749616</v>
      </c>
      <c r="C47" s="9">
        <f>P31/$S31</f>
        <v>0.5091205190326301</v>
      </c>
      <c r="D47" s="9">
        <f>Q31/$S31</f>
        <v>0.25340976443987373</v>
      </c>
      <c r="F47" s="3">
        <f>POWER(B47,$H$7)</f>
        <v>0.05639186626764938</v>
      </c>
      <c r="G47" s="3">
        <f aca="true" t="shared" si="25" ref="G47:G54">POWER(C47,$H$7)</f>
        <v>0.2592037029000547</v>
      </c>
      <c r="H47" s="3">
        <f aca="true" t="shared" si="26" ref="H47:H54">POWER(D47,$H$7)</f>
        <v>0.06421650871347229</v>
      </c>
      <c r="J47" s="6">
        <f aca="true" t="shared" si="27" ref="J47:K54">$F47*C7</f>
        <v>0.05639186626764938</v>
      </c>
      <c r="K47" s="6">
        <f t="shared" si="27"/>
        <v>0.16917559880294814</v>
      </c>
      <c r="M47" s="6">
        <f aca="true" t="shared" si="28" ref="M47:N54">$G47*C7</f>
        <v>0.2592037029000547</v>
      </c>
      <c r="N47" s="6">
        <f t="shared" si="28"/>
        <v>0.777611108700164</v>
      </c>
      <c r="P47" s="6">
        <f aca="true" t="shared" si="29" ref="P47:Q54">$H47*C7</f>
        <v>0.06421650871347229</v>
      </c>
      <c r="Q47" s="6">
        <f t="shared" si="29"/>
        <v>0.19264952614041686</v>
      </c>
    </row>
    <row r="48" spans="2:17" ht="15">
      <c r="B48" s="9">
        <f aca="true" t="shared" si="30" ref="B48:B54">O32/$S32</f>
        <v>0.4996047880322502</v>
      </c>
      <c r="C48" s="9">
        <f aca="true" t="shared" si="31" ref="C48:C54">P32/$S32</f>
        <v>0.20733934674677168</v>
      </c>
      <c r="D48" s="9">
        <f aca="true" t="shared" si="32" ref="D48:D54">Q32/$S32</f>
        <v>0.2930558652209781</v>
      </c>
      <c r="F48" s="3">
        <f aca="true" t="shared" si="33" ref="F48:F54">POWER(B48,$H$7)</f>
        <v>0.2496049442247497</v>
      </c>
      <c r="G48" s="3">
        <f t="shared" si="25"/>
        <v>0.04298960470937802</v>
      </c>
      <c r="H48" s="3">
        <f t="shared" si="26"/>
        <v>0.08588174014041608</v>
      </c>
      <c r="J48" s="6">
        <f t="shared" si="27"/>
        <v>0.7488148326742491</v>
      </c>
      <c r="K48" s="6">
        <f t="shared" si="27"/>
        <v>0.7488148326742491</v>
      </c>
      <c r="M48" s="6">
        <f t="shared" si="28"/>
        <v>0.12896881412813407</v>
      </c>
      <c r="N48" s="6">
        <f t="shared" si="28"/>
        <v>0.12896881412813407</v>
      </c>
      <c r="P48" s="6">
        <f t="shared" si="29"/>
        <v>0.25764522042124827</v>
      </c>
      <c r="Q48" s="6">
        <f t="shared" si="29"/>
        <v>0.25764522042124827</v>
      </c>
    </row>
    <row r="49" spans="2:17" ht="15">
      <c r="B49" s="9">
        <f t="shared" si="30"/>
        <v>0.4696913192945257</v>
      </c>
      <c r="C49" s="9">
        <f t="shared" si="31"/>
        <v>0.19535896248125598</v>
      </c>
      <c r="D49" s="9">
        <f t="shared" si="32"/>
        <v>0.3349497182242184</v>
      </c>
      <c r="F49" s="3">
        <f t="shared" si="33"/>
        <v>0.22060993542063206</v>
      </c>
      <c r="G49" s="3">
        <f t="shared" si="25"/>
        <v>0.03816512422175278</v>
      </c>
      <c r="H49" s="3">
        <f t="shared" si="26"/>
        <v>0.11219131373848329</v>
      </c>
      <c r="J49" s="6">
        <f t="shared" si="27"/>
        <v>0.8824397416825283</v>
      </c>
      <c r="K49" s="6">
        <f t="shared" si="27"/>
        <v>0.6618298062618961</v>
      </c>
      <c r="M49" s="6">
        <f t="shared" si="28"/>
        <v>0.1526604968870111</v>
      </c>
      <c r="N49" s="6">
        <f t="shared" si="28"/>
        <v>0.11449537266525833</v>
      </c>
      <c r="P49" s="6">
        <f t="shared" si="29"/>
        <v>0.44876525495393316</v>
      </c>
      <c r="Q49" s="6">
        <f t="shared" si="29"/>
        <v>0.33657394121544987</v>
      </c>
    </row>
    <row r="50" spans="2:17" ht="15">
      <c r="B50" s="9">
        <f t="shared" si="30"/>
        <v>0.4170904850129682</v>
      </c>
      <c r="C50" s="9">
        <f t="shared" si="31"/>
        <v>0.2339861802527605</v>
      </c>
      <c r="D50" s="9">
        <f t="shared" si="32"/>
        <v>0.3489233347342714</v>
      </c>
      <c r="F50" s="3">
        <f t="shared" si="33"/>
        <v>0.17396447268835305</v>
      </c>
      <c r="G50" s="3">
        <f t="shared" si="25"/>
        <v>0.05474953254927733</v>
      </c>
      <c r="H50" s="3">
        <f t="shared" si="26"/>
        <v>0.1217474935220844</v>
      </c>
      <c r="J50" s="6">
        <f t="shared" si="27"/>
        <v>0.8698223634417652</v>
      </c>
      <c r="K50" s="6">
        <f t="shared" si="27"/>
        <v>0.5218934180650592</v>
      </c>
      <c r="M50" s="6">
        <f t="shared" si="28"/>
        <v>0.2737476627463866</v>
      </c>
      <c r="N50" s="6">
        <f t="shared" si="28"/>
        <v>0.16424859764783198</v>
      </c>
      <c r="P50" s="6">
        <f t="shared" si="29"/>
        <v>0.608737467610422</v>
      </c>
      <c r="Q50" s="6">
        <f t="shared" si="29"/>
        <v>0.3652424805662532</v>
      </c>
    </row>
    <row r="51" spans="2:17" ht="15">
      <c r="B51" s="9">
        <f t="shared" si="30"/>
        <v>0.21583378824322788</v>
      </c>
      <c r="C51" s="9">
        <f t="shared" si="31"/>
        <v>0.5273100901276176</v>
      </c>
      <c r="D51" s="9">
        <f t="shared" si="32"/>
        <v>0.25685612162915455</v>
      </c>
      <c r="F51" s="3">
        <f t="shared" si="33"/>
        <v>0.04658422414742253</v>
      </c>
      <c r="G51" s="3">
        <f t="shared" si="25"/>
        <v>0.27805593115039623</v>
      </c>
      <c r="H51" s="3">
        <f t="shared" si="26"/>
        <v>0.06597506721837104</v>
      </c>
      <c r="J51" s="6">
        <f t="shared" si="27"/>
        <v>0.04658422414742253</v>
      </c>
      <c r="K51" s="6">
        <f t="shared" si="27"/>
        <v>0.09316844829484507</v>
      </c>
      <c r="M51" s="6">
        <f t="shared" si="28"/>
        <v>0.27805593115039623</v>
      </c>
      <c r="N51" s="6">
        <f t="shared" si="28"/>
        <v>0.5561118623007925</v>
      </c>
      <c r="P51" s="6">
        <f t="shared" si="29"/>
        <v>0.06597506721837104</v>
      </c>
      <c r="Q51" s="6">
        <f t="shared" si="29"/>
        <v>0.13195013443674208</v>
      </c>
    </row>
    <row r="52" spans="2:17" ht="15">
      <c r="B52" s="9">
        <f t="shared" si="30"/>
        <v>0.4535995302795805</v>
      </c>
      <c r="C52" s="9">
        <f t="shared" si="31"/>
        <v>0.16607210393895508</v>
      </c>
      <c r="D52" s="9">
        <f t="shared" si="32"/>
        <v>0.3803283657814645</v>
      </c>
      <c r="F52" s="3">
        <f t="shared" si="33"/>
        <v>0.20575253386985606</v>
      </c>
      <c r="G52" s="3">
        <f t="shared" si="25"/>
        <v>0.0275799437067111</v>
      </c>
      <c r="H52" s="3">
        <f t="shared" si="26"/>
        <v>0.14464966581799946</v>
      </c>
      <c r="J52" s="6">
        <f t="shared" si="27"/>
        <v>0.8230101354794243</v>
      </c>
      <c r="K52" s="6">
        <f t="shared" si="27"/>
        <v>0.4115050677397121</v>
      </c>
      <c r="M52" s="6">
        <f t="shared" si="28"/>
        <v>0.1103197748268444</v>
      </c>
      <c r="N52" s="6">
        <f t="shared" si="28"/>
        <v>0.0551598874134222</v>
      </c>
      <c r="P52" s="6">
        <f t="shared" si="29"/>
        <v>0.5785986632719978</v>
      </c>
      <c r="Q52" s="6">
        <f t="shared" si="29"/>
        <v>0.2892993316359989</v>
      </c>
    </row>
    <row r="53" spans="2:17" ht="15">
      <c r="B53" s="9">
        <f t="shared" si="30"/>
        <v>0.25239577953992515</v>
      </c>
      <c r="C53" s="9">
        <f t="shared" si="31"/>
        <v>0.4407740033282721</v>
      </c>
      <c r="D53" s="9">
        <f t="shared" si="32"/>
        <v>0.30683021713180275</v>
      </c>
      <c r="F53" s="3">
        <f t="shared" si="33"/>
        <v>0.0637036295295665</v>
      </c>
      <c r="G53" s="3">
        <f t="shared" si="25"/>
        <v>0.19428172201003163</v>
      </c>
      <c r="H53" s="3">
        <f t="shared" si="26"/>
        <v>0.09414478214514922</v>
      </c>
      <c r="J53" s="6">
        <f t="shared" si="27"/>
        <v>0.0637036295295665</v>
      </c>
      <c r="K53" s="6">
        <f t="shared" si="27"/>
        <v>0.0637036295295665</v>
      </c>
      <c r="M53" s="6">
        <f t="shared" si="28"/>
        <v>0.19428172201003163</v>
      </c>
      <c r="N53" s="6">
        <f t="shared" si="28"/>
        <v>0.19428172201003163</v>
      </c>
      <c r="P53" s="6">
        <f t="shared" si="29"/>
        <v>0.09414478214514922</v>
      </c>
      <c r="Q53" s="6">
        <f t="shared" si="29"/>
        <v>0.09414478214514922</v>
      </c>
    </row>
    <row r="54" spans="2:17" ht="15">
      <c r="B54" s="9">
        <f t="shared" si="30"/>
        <v>0.2560341727393145</v>
      </c>
      <c r="C54" s="9">
        <f t="shared" si="31"/>
        <v>0.39671379119984695</v>
      </c>
      <c r="D54" s="9">
        <f t="shared" si="32"/>
        <v>0.3472520360608386</v>
      </c>
      <c r="F54" s="3">
        <f t="shared" si="33"/>
        <v>0.06555349761030514</v>
      </c>
      <c r="G54" s="3">
        <f t="shared" si="25"/>
        <v>0.15738183212815576</v>
      </c>
      <c r="H54" s="3">
        <f t="shared" si="26"/>
        <v>0.12058397654839795</v>
      </c>
      <c r="J54" s="6">
        <f t="shared" si="27"/>
        <v>0.13110699522061028</v>
      </c>
      <c r="K54" s="6">
        <f t="shared" si="27"/>
        <v>0.06555349761030514</v>
      </c>
      <c r="M54" s="6">
        <f t="shared" si="28"/>
        <v>0.3147636642563115</v>
      </c>
      <c r="N54" s="6">
        <f t="shared" si="28"/>
        <v>0.15738183212815576</v>
      </c>
      <c r="P54" s="6">
        <f t="shared" si="29"/>
        <v>0.2411679530967959</v>
      </c>
      <c r="Q54" s="6">
        <f t="shared" si="29"/>
        <v>0.12058397654839795</v>
      </c>
    </row>
    <row r="55" spans="4:8" ht="15">
      <c r="D55" s="7" t="s">
        <v>27</v>
      </c>
      <c r="E55" s="7"/>
      <c r="F55" s="7">
        <f>SUM(F47:F54)</f>
        <v>1.0821651037585345</v>
      </c>
      <c r="G55" s="7">
        <f>SUM(G47:G54)</f>
        <v>1.0524073933757574</v>
      </c>
      <c r="H55" s="7">
        <f>SUM(H47:H54)</f>
        <v>0.8093905478443737</v>
      </c>
    </row>
    <row r="56" spans="8:17" ht="15">
      <c r="H56" s="4" t="s">
        <v>31</v>
      </c>
      <c r="I56" s="4"/>
      <c r="J56" s="4">
        <f>SUM(J47:J54)</f>
        <v>3.6218737884432155</v>
      </c>
      <c r="K56" s="4">
        <f>SUM(K47:K54)</f>
        <v>2.735644298978581</v>
      </c>
      <c r="L56" s="4"/>
      <c r="M56" s="4">
        <f>SUM(M47:M54)</f>
        <v>1.71200176890517</v>
      </c>
      <c r="N56" s="4">
        <f>SUM(N47:N54)</f>
        <v>2.1482591969937905</v>
      </c>
      <c r="O56" s="4"/>
      <c r="P56" s="4">
        <f>SUM(P47:P54)</f>
        <v>2.35925091743139</v>
      </c>
      <c r="Q56" s="4">
        <f>SUM(Q47:Q54)</f>
        <v>1.7880893931096564</v>
      </c>
    </row>
    <row r="58" spans="2:19" ht="15">
      <c r="B58" s="12" t="s">
        <v>16</v>
      </c>
      <c r="C58" s="12"/>
      <c r="E58" s="6" t="s">
        <v>32</v>
      </c>
      <c r="F58" s="6"/>
      <c r="G58" s="6"/>
      <c r="I58" s="9" t="s">
        <v>33</v>
      </c>
      <c r="J58" s="9"/>
      <c r="K58" s="9"/>
      <c r="M58" s="12" t="s">
        <v>34</v>
      </c>
      <c r="O58" s="11" t="s">
        <v>35</v>
      </c>
      <c r="P58" s="11"/>
      <c r="Q58" s="11"/>
      <c r="S58" s="8" t="s">
        <v>36</v>
      </c>
    </row>
    <row r="59" spans="2:19" ht="15">
      <c r="B59" s="12">
        <f>J56/F55</f>
        <v>3.3468772702648253</v>
      </c>
      <c r="C59" s="12">
        <f>K56/F55</f>
        <v>2.5279361619379945</v>
      </c>
      <c r="E59" s="6">
        <f aca="true" t="shared" si="34" ref="E59:E66">(($C7-$B$59)*($C7-$B$59))+(($D7-$C$59)*($D7-$C$59))</f>
        <v>5.730677188891509</v>
      </c>
      <c r="F59" s="6">
        <f aca="true" t="shared" si="35" ref="F59:F66">(($C7-$B$60)*($C7-$B$60))+(($D7-$C$60)*($D7-$C$60))</f>
        <v>1.311955386291927</v>
      </c>
      <c r="G59" s="6">
        <f aca="true" t="shared" si="36" ref="G59:G66">(($C7-$B$61)*($C7-$B$61))+(($D7-$C$61)*($D7-$C$61))</f>
        <v>4.292041524975742</v>
      </c>
      <c r="I59" s="9">
        <f>E59*F47</f>
        <v>0.32316358165903886</v>
      </c>
      <c r="J59" s="9">
        <f aca="true" t="shared" si="37" ref="J59:J66">F59*G47</f>
        <v>0.34006369416653914</v>
      </c>
      <c r="K59" s="9">
        <f aca="true" t="shared" si="38" ref="K59:K66">G59*H47</f>
        <v>0.27561992198718965</v>
      </c>
      <c r="M59" s="12">
        <f>SUM(I59:K59)</f>
        <v>0.9388471978127676</v>
      </c>
      <c r="O59" s="11">
        <f>POWER(E59,(-1/($H$7-1)))</f>
        <v>0.17449944693070926</v>
      </c>
      <c r="P59" s="11">
        <f aca="true" t="shared" si="39" ref="P59:P66">POWER(F59,(-1/($H$7-1)))</f>
        <v>0.7622210407827748</v>
      </c>
      <c r="Q59" s="11">
        <f aca="true" t="shared" si="40" ref="Q59:Q66">POWER(G59,(-1/($H$7-1)))</f>
        <v>0.23298935813666244</v>
      </c>
      <c r="S59" s="8">
        <f>SUM(O59:Q59)</f>
        <v>1.1697098458501465</v>
      </c>
    </row>
    <row r="60" spans="2:19" ht="15">
      <c r="B60" s="12">
        <f>M56/G55</f>
        <v>1.626748139248303</v>
      </c>
      <c r="C60" s="12">
        <f>N56/G55</f>
        <v>2.041280981600596</v>
      </c>
      <c r="E60" s="6">
        <f t="shared" si="34"/>
        <v>0.34316810783220797</v>
      </c>
      <c r="F60" s="6">
        <f t="shared" si="35"/>
        <v>2.804962829298715</v>
      </c>
      <c r="G60" s="6">
        <f t="shared" si="36"/>
        <v>0.6326470647131953</v>
      </c>
      <c r="I60" s="9">
        <f aca="true" t="shared" si="41" ref="I60:I66">E60*F48</f>
        <v>0.08565645641517115</v>
      </c>
      <c r="J60" s="9">
        <f t="shared" si="37"/>
        <v>0.12058424325605036</v>
      </c>
      <c r="K60" s="9">
        <f t="shared" si="38"/>
        <v>0.05433283081229563</v>
      </c>
      <c r="M60" s="12">
        <f aca="true" t="shared" si="42" ref="M60:M66">SUM(I60:K60)</f>
        <v>0.2605735304835171</v>
      </c>
      <c r="O60" s="11">
        <f aca="true" t="shared" si="43" ref="O60:O66">POWER(E60,(-1/($H$7-1)))</f>
        <v>2.9140237020188073</v>
      </c>
      <c r="P60" s="11">
        <f t="shared" si="39"/>
        <v>0.3565109631951935</v>
      </c>
      <c r="Q60" s="11">
        <f t="shared" si="40"/>
        <v>1.580660143350765</v>
      </c>
      <c r="S60" s="8">
        <f aca="true" t="shared" si="44" ref="S60:S66">SUM(O60:Q60)</f>
        <v>4.851194808564766</v>
      </c>
    </row>
    <row r="61" spans="2:19" ht="15">
      <c r="B61" s="12">
        <f>P56/H55</f>
        <v>2.9148486150656367</v>
      </c>
      <c r="C61" s="12">
        <f>Q56/H55</f>
        <v>2.2091799785305413</v>
      </c>
      <c r="E61" s="6">
        <f t="shared" si="34"/>
        <v>0.6494135673025574</v>
      </c>
      <c r="F61" s="6">
        <f t="shared" si="35"/>
        <v>6.55146655080211</v>
      </c>
      <c r="G61" s="6">
        <f t="shared" si="36"/>
        <v>1.8029498345819217</v>
      </c>
      <c r="I61" s="9">
        <f t="shared" si="41"/>
        <v>0.1432670851438995</v>
      </c>
      <c r="J61" s="9">
        <f t="shared" si="37"/>
        <v>0.25003753474602075</v>
      </c>
      <c r="K61" s="9">
        <f t="shared" si="38"/>
        <v>0.20227531054632691</v>
      </c>
      <c r="M61" s="12">
        <f t="shared" si="42"/>
        <v>0.5955799304362472</v>
      </c>
      <c r="O61" s="11">
        <f t="shared" si="43"/>
        <v>1.5398507982419571</v>
      </c>
      <c r="P61" s="11">
        <f t="shared" si="39"/>
        <v>0.15263758003581165</v>
      </c>
      <c r="Q61" s="11">
        <f t="shared" si="40"/>
        <v>0.5546466023730969</v>
      </c>
      <c r="S61" s="8">
        <f t="shared" si="44"/>
        <v>2.247134980650866</v>
      </c>
    </row>
    <row r="62" spans="5:19" ht="15">
      <c r="E62" s="6">
        <f t="shared" si="34"/>
        <v>2.955659026772907</v>
      </c>
      <c r="F62" s="6">
        <f t="shared" si="35"/>
        <v>12.297970272305506</v>
      </c>
      <c r="G62" s="6">
        <f t="shared" si="36"/>
        <v>4.973252604450648</v>
      </c>
      <c r="I62" s="9">
        <f t="shared" si="41"/>
        <v>0.5141796640391195</v>
      </c>
      <c r="J62" s="9">
        <f t="shared" si="37"/>
        <v>0.6733081237136352</v>
      </c>
      <c r="K62" s="9">
        <f t="shared" si="38"/>
        <v>0.6054810392440447</v>
      </c>
      <c r="M62" s="12">
        <f t="shared" si="42"/>
        <v>1.7929688269967996</v>
      </c>
      <c r="O62" s="11">
        <f t="shared" si="43"/>
        <v>0.3383340199061579</v>
      </c>
      <c r="P62" s="11">
        <f t="shared" si="39"/>
        <v>0.08131423136157326</v>
      </c>
      <c r="Q62" s="11">
        <f t="shared" si="40"/>
        <v>0.2010756499891204</v>
      </c>
      <c r="S62" s="8">
        <f t="shared" si="44"/>
        <v>0.6207239012568516</v>
      </c>
    </row>
    <row r="63" spans="2:19" ht="15">
      <c r="B63" s="7" t="s">
        <v>37</v>
      </c>
      <c r="E63" s="6">
        <f t="shared" si="34"/>
        <v>5.786549512767498</v>
      </c>
      <c r="F63" s="6">
        <f t="shared" si="35"/>
        <v>0.3945173494931189</v>
      </c>
      <c r="G63" s="6">
        <f t="shared" si="36"/>
        <v>3.7104014820368247</v>
      </c>
      <c r="I63" s="9">
        <f t="shared" si="41"/>
        <v>0.26956191954291975</v>
      </c>
      <c r="J63" s="9">
        <f t="shared" si="37"/>
        <v>0.10969788896829548</v>
      </c>
      <c r="K63" s="9">
        <f t="shared" si="38"/>
        <v>0.24479398718452305</v>
      </c>
      <c r="M63" s="12">
        <f t="shared" si="42"/>
        <v>0.6240537956957383</v>
      </c>
      <c r="O63" s="11">
        <f t="shared" si="43"/>
        <v>0.17281455862316403</v>
      </c>
      <c r="P63" s="11">
        <f t="shared" si="39"/>
        <v>2.534742771857342</v>
      </c>
      <c r="Q63" s="11">
        <f t="shared" si="40"/>
        <v>0.26951261334960713</v>
      </c>
      <c r="S63" s="8">
        <f t="shared" si="44"/>
        <v>2.9770699438301134</v>
      </c>
    </row>
    <row r="64" spans="2:19" ht="15">
      <c r="B64" s="7">
        <f>SUM(M59:M66)</f>
        <v>6.7003519552094275</v>
      </c>
      <c r="E64" s="6">
        <f t="shared" si="34"/>
        <v>0.7052858911785465</v>
      </c>
      <c r="F64" s="6">
        <f t="shared" si="35"/>
        <v>5.634028514003302</v>
      </c>
      <c r="G64" s="6">
        <f t="shared" si="36"/>
        <v>1.2213097916430042</v>
      </c>
      <c r="I64" s="9">
        <f t="shared" si="41"/>
        <v>0.1451143592126455</v>
      </c>
      <c r="J64" s="9">
        <f t="shared" si="37"/>
        <v>0.15538618925821626</v>
      </c>
      <c r="K64" s="9">
        <f t="shared" si="38"/>
        <v>0.1766620532214111</v>
      </c>
      <c r="M64" s="12">
        <f t="shared" si="42"/>
        <v>0.47716260169227287</v>
      </c>
      <c r="O64" s="11">
        <f t="shared" si="43"/>
        <v>1.4178647446484156</v>
      </c>
      <c r="P64" s="11">
        <f t="shared" si="39"/>
        <v>0.17749288941554225</v>
      </c>
      <c r="Q64" s="11">
        <f t="shared" si="40"/>
        <v>0.8187930751416637</v>
      </c>
      <c r="S64" s="8">
        <f t="shared" si="44"/>
        <v>2.4141507092056216</v>
      </c>
    </row>
    <row r="65" spans="3:19" ht="15">
      <c r="C65" s="5"/>
      <c r="D65" s="5"/>
      <c r="E65" s="6">
        <f t="shared" si="34"/>
        <v>7.842421836643487</v>
      </c>
      <c r="F65" s="6">
        <f t="shared" si="35"/>
        <v>1.4770793126943107</v>
      </c>
      <c r="G65" s="6">
        <f t="shared" si="36"/>
        <v>5.128761439097907</v>
      </c>
      <c r="I65" s="9">
        <f t="shared" si="41"/>
        <v>0.4995907352961192</v>
      </c>
      <c r="J65" s="9">
        <f t="shared" si="37"/>
        <v>0.28696951241564467</v>
      </c>
      <c r="K65" s="9">
        <f t="shared" si="38"/>
        <v>0.4828461283583145</v>
      </c>
      <c r="L65" s="5"/>
      <c r="M65" s="12">
        <f t="shared" si="42"/>
        <v>1.2694063760700784</v>
      </c>
      <c r="N65" s="5"/>
      <c r="O65" s="11">
        <f t="shared" si="43"/>
        <v>0.12751163107900282</v>
      </c>
      <c r="P65" s="11">
        <f t="shared" si="39"/>
        <v>0.6770117158948764</v>
      </c>
      <c r="Q65" s="11">
        <f t="shared" si="40"/>
        <v>0.1949788485728221</v>
      </c>
      <c r="S65" s="8">
        <f t="shared" si="44"/>
        <v>0.9995021955467014</v>
      </c>
    </row>
    <row r="66" spans="2:19" ht="15">
      <c r="B66" s="16" t="s">
        <v>38</v>
      </c>
      <c r="C66" s="16"/>
      <c r="E66" s="6">
        <f t="shared" si="34"/>
        <v>4.148667296113837</v>
      </c>
      <c r="F66" s="6">
        <f t="shared" si="35"/>
        <v>1.2235830341977048</v>
      </c>
      <c r="G66" s="6">
        <f t="shared" si="36"/>
        <v>2.2990642089666338</v>
      </c>
      <c r="I66" s="9">
        <f t="shared" si="41"/>
        <v>0.2719596516817495</v>
      </c>
      <c r="J66" s="9">
        <f t="shared" si="37"/>
        <v>0.19256973968296265</v>
      </c>
      <c r="K66" s="9">
        <f t="shared" si="38"/>
        <v>0.27723030465729365</v>
      </c>
      <c r="L66" s="5"/>
      <c r="M66" s="12">
        <f t="shared" si="42"/>
        <v>0.7417596960220059</v>
      </c>
      <c r="N66" s="5"/>
      <c r="O66" s="11">
        <f t="shared" si="43"/>
        <v>0.24104126183768113</v>
      </c>
      <c r="P66" s="11">
        <f t="shared" si="39"/>
        <v>0.8172718745284772</v>
      </c>
      <c r="Q66" s="11">
        <f t="shared" si="40"/>
        <v>0.4349595788146659</v>
      </c>
      <c r="S66" s="8">
        <f t="shared" si="44"/>
        <v>1.493272715180824</v>
      </c>
    </row>
    <row r="67" spans="2:14" ht="15">
      <c r="B67" s="16">
        <f>ABS(B64-B36)</f>
        <v>2.7235635432525367</v>
      </c>
      <c r="C67" s="16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3:14" ht="15"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2:14" ht="15">
      <c r="B69" s="7" t="str">
        <f>IF(B67&lt;$H$8,"Hasil Ditemukan, Selisih Fungsi Objective Sudah Lebih Kecil dari Epsilon (Error Terkecil yang Diharapkan)","Hasil Belum Ditemukan, Selisih Fungsi Objective Masih Lebih Besar dari Epsilon (Error Terkecil yang Diharapkan), Iterasi Dilanjutkan")</f>
        <v>Hasil Belum Ditemukan, Selisih Fungsi Objective Masih Lebih Besar dari Epsilon (Error Terkecil yang Diharapkan), Iterasi Dilanjutkan</v>
      </c>
      <c r="C69" s="7"/>
      <c r="D69" s="7"/>
      <c r="E69" s="7"/>
      <c r="F69" s="7"/>
      <c r="G69" s="7"/>
      <c r="H69" s="7"/>
      <c r="I69" s="7"/>
      <c r="J69" s="7"/>
      <c r="K69" s="7"/>
      <c r="L69" s="7"/>
      <c r="M69" s="5"/>
      <c r="N69" s="5"/>
    </row>
    <row r="70" spans="5:14" ht="15">
      <c r="E70" s="5"/>
      <c r="F70" s="5"/>
      <c r="G70" s="5"/>
      <c r="H70" s="5"/>
      <c r="I70" s="5"/>
      <c r="J70" s="5"/>
      <c r="K70" s="5"/>
      <c r="L70" s="5"/>
      <c r="M70" s="5"/>
      <c r="N70" s="5"/>
    </row>
    <row r="72" spans="2:3" ht="15">
      <c r="B72" s="1" t="s">
        <v>24</v>
      </c>
      <c r="C72" s="1">
        <v>3</v>
      </c>
    </row>
    <row r="74" spans="2:17" ht="15">
      <c r="B74" s="9" t="s">
        <v>25</v>
      </c>
      <c r="C74" s="9"/>
      <c r="D74" s="9"/>
      <c r="F74" s="3" t="s">
        <v>26</v>
      </c>
      <c r="G74" s="3"/>
      <c r="H74" s="3"/>
      <c r="J74" s="6" t="s">
        <v>28</v>
      </c>
      <c r="K74" s="6"/>
      <c r="M74" s="6" t="s">
        <v>29</v>
      </c>
      <c r="N74" s="6"/>
      <c r="P74" s="6" t="s">
        <v>30</v>
      </c>
      <c r="Q74" s="6"/>
    </row>
    <row r="75" spans="2:17" ht="15">
      <c r="B75" s="9">
        <f>O59/$S59</f>
        <v>0.14918182278262596</v>
      </c>
      <c r="C75" s="9">
        <f aca="true" t="shared" si="45" ref="C75:C82">P59/$S59</f>
        <v>0.651632576648777</v>
      </c>
      <c r="D75" s="9">
        <f aca="true" t="shared" si="46" ref="D75:D82">Q59/$S59</f>
        <v>0.199185600568597</v>
      </c>
      <c r="F75" s="3">
        <f>POWER(B75,$H$7)</f>
        <v>0.022255216248746816</v>
      </c>
      <c r="G75" s="3">
        <f aca="true" t="shared" si="47" ref="G75:G82">POWER(C75,$H$7)</f>
        <v>0.4246250149499243</v>
      </c>
      <c r="H75" s="3">
        <f aca="true" t="shared" si="48" ref="H75:H82">POWER(D75,$H$7)</f>
        <v>0.03967490347387267</v>
      </c>
      <c r="J75" s="6">
        <f aca="true" t="shared" si="49" ref="J75:K82">$F75*C7</f>
        <v>0.022255216248746816</v>
      </c>
      <c r="K75" s="6">
        <f t="shared" si="49"/>
        <v>0.06676564874624044</v>
      </c>
      <c r="M75" s="6">
        <f aca="true" t="shared" si="50" ref="M75:N82">$G75*C7</f>
        <v>0.4246250149499243</v>
      </c>
      <c r="N75" s="6">
        <f t="shared" si="50"/>
        <v>1.2738750448497729</v>
      </c>
      <c r="P75" s="6">
        <f aca="true" t="shared" si="51" ref="P75:Q82">$H75*C7</f>
        <v>0.03967490347387267</v>
      </c>
      <c r="Q75" s="6">
        <f t="shared" si="51"/>
        <v>0.119024710421618</v>
      </c>
    </row>
    <row r="76" spans="2:17" ht="15">
      <c r="B76" s="9">
        <f aca="true" t="shared" si="52" ref="B76:B82">O60/$S60</f>
        <v>0.6006816499873618</v>
      </c>
      <c r="C76" s="9">
        <f t="shared" si="45"/>
        <v>0.07348931083241075</v>
      </c>
      <c r="D76" s="9">
        <f t="shared" si="46"/>
        <v>0.32582903918022743</v>
      </c>
      <c r="F76" s="3">
        <f aca="true" t="shared" si="53" ref="F76:F82">POWER(B76,$H$7)</f>
        <v>0.3608184446315395</v>
      </c>
      <c r="G76" s="3">
        <f t="shared" si="47"/>
        <v>0.005400678806622684</v>
      </c>
      <c r="H76" s="3">
        <f t="shared" si="48"/>
        <v>0.10616456277311018</v>
      </c>
      <c r="J76" s="6">
        <f t="shared" si="49"/>
        <v>1.0824553338946186</v>
      </c>
      <c r="K76" s="6">
        <f t="shared" si="49"/>
        <v>1.0824553338946186</v>
      </c>
      <c r="M76" s="6">
        <f t="shared" si="50"/>
        <v>0.016202036419868053</v>
      </c>
      <c r="N76" s="6">
        <f t="shared" si="50"/>
        <v>0.016202036419868053</v>
      </c>
      <c r="P76" s="6">
        <f t="shared" si="51"/>
        <v>0.31849368831933056</v>
      </c>
      <c r="Q76" s="6">
        <f t="shared" si="51"/>
        <v>0.31849368831933056</v>
      </c>
    </row>
    <row r="77" spans="2:17" ht="15">
      <c r="B77" s="9">
        <f t="shared" si="52"/>
        <v>0.6852506909914022</v>
      </c>
      <c r="C77" s="9">
        <f t="shared" si="45"/>
        <v>0.06792541674181109</v>
      </c>
      <c r="D77" s="9">
        <f t="shared" si="46"/>
        <v>0.2468238922667866</v>
      </c>
      <c r="F77" s="3">
        <f t="shared" si="53"/>
        <v>0.4695685095041942</v>
      </c>
      <c r="G77" s="3">
        <f t="shared" si="47"/>
        <v>0.00461386223954871</v>
      </c>
      <c r="H77" s="3">
        <f t="shared" si="48"/>
        <v>0.06092203379372628</v>
      </c>
      <c r="J77" s="6">
        <f t="shared" si="49"/>
        <v>1.8782740380167768</v>
      </c>
      <c r="K77" s="6">
        <f t="shared" si="49"/>
        <v>1.4087055285125827</v>
      </c>
      <c r="M77" s="6">
        <f t="shared" si="50"/>
        <v>0.01845544895819484</v>
      </c>
      <c r="N77" s="6">
        <f t="shared" si="50"/>
        <v>0.013841586718646128</v>
      </c>
      <c r="P77" s="6">
        <f t="shared" si="51"/>
        <v>0.24368813517490512</v>
      </c>
      <c r="Q77" s="6">
        <f t="shared" si="51"/>
        <v>0.18276610138117882</v>
      </c>
    </row>
    <row r="78" spans="2:17" ht="15">
      <c r="B78" s="9">
        <f t="shared" si="52"/>
        <v>0.5450636252625263</v>
      </c>
      <c r="C78" s="9">
        <f t="shared" si="45"/>
        <v>0.1309990338650194</v>
      </c>
      <c r="D78" s="9">
        <f t="shared" si="46"/>
        <v>0.3239373408724543</v>
      </c>
      <c r="F78" s="3">
        <f t="shared" si="53"/>
        <v>0.2970943555843277</v>
      </c>
      <c r="G78" s="3">
        <f t="shared" si="47"/>
        <v>0.0171607468735685</v>
      </c>
      <c r="H78" s="3">
        <f t="shared" si="48"/>
        <v>0.10493540081151664</v>
      </c>
      <c r="J78" s="6">
        <f t="shared" si="49"/>
        <v>1.4854717779216384</v>
      </c>
      <c r="K78" s="6">
        <f t="shared" si="49"/>
        <v>0.891283066752983</v>
      </c>
      <c r="M78" s="6">
        <f t="shared" si="50"/>
        <v>0.0858037343678425</v>
      </c>
      <c r="N78" s="6">
        <f t="shared" si="50"/>
        <v>0.0514822406207055</v>
      </c>
      <c r="P78" s="6">
        <f t="shared" si="51"/>
        <v>0.5246770040575832</v>
      </c>
      <c r="Q78" s="6">
        <f t="shared" si="51"/>
        <v>0.31480620243454993</v>
      </c>
    </row>
    <row r="79" spans="2:17" ht="15">
      <c r="B79" s="9">
        <f t="shared" si="52"/>
        <v>0.058048538288902794</v>
      </c>
      <c r="C79" s="9">
        <f t="shared" si="45"/>
        <v>0.8514219751909152</v>
      </c>
      <c r="D79" s="9">
        <f t="shared" si="46"/>
        <v>0.09052948652018197</v>
      </c>
      <c r="F79" s="3">
        <f t="shared" si="53"/>
        <v>0.0033696327974782137</v>
      </c>
      <c r="G79" s="3">
        <f t="shared" si="47"/>
        <v>0.7249193798379995</v>
      </c>
      <c r="H79" s="3">
        <f t="shared" si="48"/>
        <v>0.00819558792960781</v>
      </c>
      <c r="J79" s="6">
        <f t="shared" si="49"/>
        <v>0.0033696327974782137</v>
      </c>
      <c r="K79" s="6">
        <f t="shared" si="49"/>
        <v>0.006739265594956427</v>
      </c>
      <c r="M79" s="6">
        <f t="shared" si="50"/>
        <v>0.7249193798379995</v>
      </c>
      <c r="N79" s="6">
        <f t="shared" si="50"/>
        <v>1.449838759675999</v>
      </c>
      <c r="P79" s="6">
        <f t="shared" si="51"/>
        <v>0.00819558792960781</v>
      </c>
      <c r="Q79" s="6">
        <f t="shared" si="51"/>
        <v>0.01639117585921562</v>
      </c>
    </row>
    <row r="80" spans="2:17" ht="15">
      <c r="B80" s="9">
        <f t="shared" si="52"/>
        <v>0.5873140973518448</v>
      </c>
      <c r="C80" s="9">
        <f t="shared" si="45"/>
        <v>0.07352187613587159</v>
      </c>
      <c r="D80" s="9">
        <f t="shared" si="46"/>
        <v>0.3391640265122836</v>
      </c>
      <c r="F80" s="3">
        <f t="shared" si="53"/>
        <v>0.3449378489482122</v>
      </c>
      <c r="G80" s="3">
        <f t="shared" si="47"/>
        <v>0.005405466270538444</v>
      </c>
      <c r="H80" s="3">
        <f t="shared" si="48"/>
        <v>0.11503223688002502</v>
      </c>
      <c r="J80" s="6">
        <f t="shared" si="49"/>
        <v>1.379751395792849</v>
      </c>
      <c r="K80" s="6">
        <f t="shared" si="49"/>
        <v>0.6898756978964244</v>
      </c>
      <c r="M80" s="6">
        <f t="shared" si="50"/>
        <v>0.021621865082153777</v>
      </c>
      <c r="N80" s="6">
        <f t="shared" si="50"/>
        <v>0.010810932541076889</v>
      </c>
      <c r="P80" s="6">
        <f t="shared" si="51"/>
        <v>0.4601289475201001</v>
      </c>
      <c r="Q80" s="6">
        <f t="shared" si="51"/>
        <v>0.23006447376005004</v>
      </c>
    </row>
    <row r="81" spans="2:17" ht="15">
      <c r="B81" s="9">
        <f t="shared" si="52"/>
        <v>0.12757513855110375</v>
      </c>
      <c r="C81" s="9">
        <f t="shared" si="45"/>
        <v>0.6773489031953239</v>
      </c>
      <c r="D81" s="9">
        <f t="shared" si="46"/>
        <v>0.19507595825357224</v>
      </c>
      <c r="F81" s="3">
        <f t="shared" si="53"/>
        <v>0.016275415976333318</v>
      </c>
      <c r="G81" s="3">
        <f t="shared" si="47"/>
        <v>0.4588015366599083</v>
      </c>
      <c r="H81" s="3">
        <f t="shared" si="48"/>
        <v>0.03805462948854946</v>
      </c>
      <c r="J81" s="6">
        <f t="shared" si="49"/>
        <v>0.016275415976333318</v>
      </c>
      <c r="K81" s="6">
        <f t="shared" si="49"/>
        <v>0.016275415976333318</v>
      </c>
      <c r="M81" s="6">
        <f t="shared" si="50"/>
        <v>0.4588015366599083</v>
      </c>
      <c r="N81" s="6">
        <f t="shared" si="50"/>
        <v>0.4588015366599083</v>
      </c>
      <c r="P81" s="6">
        <f t="shared" si="51"/>
        <v>0.03805462948854946</v>
      </c>
      <c r="Q81" s="6">
        <f t="shared" si="51"/>
        <v>0.03805462948854946</v>
      </c>
    </row>
    <row r="82" spans="2:17" ht="15">
      <c r="B82" s="9">
        <f t="shared" si="52"/>
        <v>0.16141811163307357</v>
      </c>
      <c r="C82" s="9">
        <f t="shared" si="45"/>
        <v>0.5473024895050813</v>
      </c>
      <c r="D82" s="9">
        <f t="shared" si="46"/>
        <v>0.2912793988618453</v>
      </c>
      <c r="F82" s="3">
        <f t="shared" si="53"/>
        <v>0.0260558067631874</v>
      </c>
      <c r="G82" s="3">
        <f t="shared" si="47"/>
        <v>0.2995400150184596</v>
      </c>
      <c r="H82" s="3">
        <f t="shared" si="48"/>
        <v>0.08484368820131796</v>
      </c>
      <c r="J82" s="6">
        <f t="shared" si="49"/>
        <v>0.0521116135263748</v>
      </c>
      <c r="K82" s="6">
        <f t="shared" si="49"/>
        <v>0.0260558067631874</v>
      </c>
      <c r="M82" s="6">
        <f t="shared" si="50"/>
        <v>0.5990800300369192</v>
      </c>
      <c r="N82" s="6">
        <f t="shared" si="50"/>
        <v>0.2995400150184596</v>
      </c>
      <c r="P82" s="6">
        <f t="shared" si="51"/>
        <v>0.16968737640263593</v>
      </c>
      <c r="Q82" s="6">
        <f t="shared" si="51"/>
        <v>0.08484368820131796</v>
      </c>
    </row>
    <row r="83" spans="4:8" ht="15">
      <c r="D83" s="7" t="s">
        <v>27</v>
      </c>
      <c r="E83" s="7"/>
      <c r="F83" s="7">
        <f>SUM(F75:F82)</f>
        <v>1.5403752304540193</v>
      </c>
      <c r="G83" s="7">
        <f>SUM(G75:G82)</f>
        <v>1.94046670065657</v>
      </c>
      <c r="H83" s="7">
        <f>SUM(H75:H82)</f>
        <v>0.557823043351726</v>
      </c>
    </row>
    <row r="84" spans="8:17" ht="15">
      <c r="H84" s="4" t="s">
        <v>31</v>
      </c>
      <c r="I84" s="4"/>
      <c r="J84" s="4">
        <f>SUM(J75:J82)</f>
        <v>5.919964424174816</v>
      </c>
      <c r="K84" s="4">
        <f>SUM(K75:K82)</f>
        <v>4.188155764137327</v>
      </c>
      <c r="L84" s="4"/>
      <c r="M84" s="4">
        <f>SUM(M75:M82)</f>
        <v>2.3495090463128103</v>
      </c>
      <c r="N84" s="4">
        <f>SUM(N75:N82)</f>
        <v>3.574392152504436</v>
      </c>
      <c r="O84" s="4"/>
      <c r="P84" s="4">
        <f>SUM(P75:P82)</f>
        <v>1.8026002723665848</v>
      </c>
      <c r="Q84" s="4">
        <f>SUM(Q75:Q82)</f>
        <v>1.3044446698658103</v>
      </c>
    </row>
    <row r="86" spans="2:19" ht="15">
      <c r="B86" s="12" t="s">
        <v>16</v>
      </c>
      <c r="C86" s="12"/>
      <c r="E86" s="6" t="s">
        <v>32</v>
      </c>
      <c r="F86" s="6"/>
      <c r="G86" s="6"/>
      <c r="I86" s="9" t="s">
        <v>33</v>
      </c>
      <c r="J86" s="9"/>
      <c r="K86" s="9"/>
      <c r="M86" s="12" t="s">
        <v>34</v>
      </c>
      <c r="O86" s="11" t="s">
        <v>35</v>
      </c>
      <c r="P86" s="11"/>
      <c r="Q86" s="11"/>
      <c r="S86" s="8" t="s">
        <v>36</v>
      </c>
    </row>
    <row r="87" spans="2:19" ht="15">
      <c r="B87" s="12">
        <f>J84/F83</f>
        <v>3.8431963245928924</v>
      </c>
      <c r="C87" s="12">
        <f>K84/F83</f>
        <v>2.718919183673763</v>
      </c>
      <c r="E87" s="6">
        <f aca="true" t="shared" si="54" ref="E87:E94">(($C7-$B$87)*($C7-$B$87))+(($D7-$C$87)*($D7-$C$87))</f>
        <v>8.162771765485155</v>
      </c>
      <c r="F87" s="6">
        <f aca="true" t="shared" si="55" ref="F87:F94">(($C7-$B$88)*($C7-$B$88))+(($D7-$C$88)*($D7-$C$88))</f>
        <v>1.3853362469170445</v>
      </c>
      <c r="G87" s="6">
        <f aca="true" t="shared" si="56" ref="G87:G94">(($C7-$B$89)*($C7-$B$89))+(($D7-$C$89)*($D7-$C$89))</f>
        <v>5.417193508052294</v>
      </c>
      <c r="I87" s="9">
        <f>E87*F75</f>
        <v>0.18166425083003696</v>
      </c>
      <c r="J87" s="9">
        <f aca="true" t="shared" si="57" ref="J87:J94">F87*G75</f>
        <v>0.588248424557822</v>
      </c>
      <c r="K87" s="9">
        <f aca="true" t="shared" si="58" ref="K87:K94">G87*H75</f>
        <v>0.2149266295312644</v>
      </c>
      <c r="M87" s="12">
        <f>SUM(I87:K87)</f>
        <v>0.9848393049191233</v>
      </c>
      <c r="O87" s="11">
        <f>POWER(E87,(-1/($H$7-1)))</f>
        <v>0.12250740664198453</v>
      </c>
      <c r="P87" s="11">
        <f aca="true" t="shared" si="59" ref="P87:P94">POWER(F87,(-1/($H$7-1)))</f>
        <v>0.7218464125409412</v>
      </c>
      <c r="Q87" s="11">
        <f aca="true" t="shared" si="60" ref="Q87:Q94">POWER(G87,(-1/($H$7-1)))</f>
        <v>0.18459743011091764</v>
      </c>
      <c r="S87" s="8">
        <f>SUM(O87:Q87)</f>
        <v>1.0289512492938433</v>
      </c>
    </row>
    <row r="88" spans="2:19" ht="15">
      <c r="B88" s="12">
        <f>M84/G83</f>
        <v>1.2107958593248924</v>
      </c>
      <c r="C88" s="12">
        <f>N84/G83</f>
        <v>1.8420270501395446</v>
      </c>
      <c r="E88" s="6">
        <f t="shared" si="54"/>
        <v>0.7899864671135862</v>
      </c>
      <c r="F88" s="6">
        <f t="shared" si="55"/>
        <v>4.542152809617475</v>
      </c>
      <c r="G88" s="6">
        <f t="shared" si="56"/>
        <v>0.49122858888716336</v>
      </c>
      <c r="I88" s="9">
        <f aca="true" t="shared" si="61" ref="I88:I94">E88*F76</f>
        <v>0.285041688343889</v>
      </c>
      <c r="J88" s="9">
        <f t="shared" si="57"/>
        <v>0.02453070841534278</v>
      </c>
      <c r="K88" s="9">
        <f t="shared" si="58"/>
        <v>0.05215106836085759</v>
      </c>
      <c r="M88" s="12">
        <f aca="true" t="shared" si="62" ref="M88:M94">SUM(I88:K88)</f>
        <v>0.36172346512008935</v>
      </c>
      <c r="O88" s="11">
        <f aca="true" t="shared" si="63" ref="O88:O94">POWER(E88,(-1/($H$7-1)))</f>
        <v>1.2658444690245783</v>
      </c>
      <c r="P88" s="11">
        <f t="shared" si="59"/>
        <v>0.22015992017763417</v>
      </c>
      <c r="Q88" s="11">
        <f t="shared" si="60"/>
        <v>2.0357121361063593</v>
      </c>
      <c r="S88" s="8">
        <f aca="true" t="shared" si="64" ref="S88:S94">SUM(O88:Q88)</f>
        <v>3.5217165253085714</v>
      </c>
    </row>
    <row r="89" spans="2:19" ht="15">
      <c r="B89" s="12">
        <f>P84/H83</f>
        <v>3.2314912297912826</v>
      </c>
      <c r="C89" s="12">
        <f>Q84/H83</f>
        <v>2.3384560487640424</v>
      </c>
      <c r="E89" s="6">
        <f t="shared" si="54"/>
        <v>0.10359381792780137</v>
      </c>
      <c r="F89" s="6">
        <f t="shared" si="55"/>
        <v>9.12056109096769</v>
      </c>
      <c r="G89" s="6">
        <f t="shared" si="56"/>
        <v>1.0282461293045984</v>
      </c>
      <c r="I89" s="9">
        <f t="shared" si="61"/>
        <v>0.04864439467820656</v>
      </c>
      <c r="J89" s="9">
        <f t="shared" si="57"/>
        <v>0.042081012421113013</v>
      </c>
      <c r="K89" s="9">
        <f t="shared" si="58"/>
        <v>0.06264284543776298</v>
      </c>
      <c r="M89" s="12">
        <f t="shared" si="62"/>
        <v>0.15336825253708256</v>
      </c>
      <c r="O89" s="11">
        <f t="shared" si="63"/>
        <v>9.65308567637636</v>
      </c>
      <c r="P89" s="11">
        <f t="shared" si="59"/>
        <v>0.10964237726452201</v>
      </c>
      <c r="Q89" s="11">
        <f t="shared" si="60"/>
        <v>0.9725297975848436</v>
      </c>
      <c r="S89" s="8">
        <f t="shared" si="64"/>
        <v>10.735257851225727</v>
      </c>
    </row>
    <row r="90" spans="5:19" ht="15">
      <c r="E90" s="6">
        <f t="shared" si="54"/>
        <v>1.4172011687420165</v>
      </c>
      <c r="F90" s="6">
        <f t="shared" si="55"/>
        <v>15.698969372317906</v>
      </c>
      <c r="G90" s="6">
        <f t="shared" si="56"/>
        <v>3.5652636697220332</v>
      </c>
      <c r="I90" s="9">
        <f t="shared" si="61"/>
        <v>0.42104246796076544</v>
      </c>
      <c r="J90" s="9">
        <f t="shared" si="57"/>
        <v>0.26940603957425213</v>
      </c>
      <c r="K90" s="9">
        <f t="shared" si="58"/>
        <v>0.37412237218102024</v>
      </c>
      <c r="M90" s="12">
        <f t="shared" si="62"/>
        <v>1.0645708797160378</v>
      </c>
      <c r="O90" s="11">
        <f t="shared" si="63"/>
        <v>0.7056161270934129</v>
      </c>
      <c r="P90" s="11">
        <f t="shared" si="59"/>
        <v>0.06369844900540454</v>
      </c>
      <c r="Q90" s="11">
        <f t="shared" si="60"/>
        <v>0.2804841640444409</v>
      </c>
      <c r="S90" s="8">
        <f t="shared" si="64"/>
        <v>1.0497987401432582</v>
      </c>
    </row>
    <row r="91" spans="2:19" ht="15">
      <c r="B91" s="7" t="s">
        <v>37</v>
      </c>
      <c r="E91" s="6">
        <f t="shared" si="54"/>
        <v>8.600610132832681</v>
      </c>
      <c r="F91" s="6">
        <f t="shared" si="55"/>
        <v>0.0693903471961338</v>
      </c>
      <c r="G91" s="6">
        <f t="shared" si="56"/>
        <v>5.094105605580379</v>
      </c>
      <c r="I91" s="9">
        <f t="shared" si="61"/>
        <v>0.02898089798191646</v>
      </c>
      <c r="J91" s="9">
        <f t="shared" si="57"/>
        <v>0.05030240745616477</v>
      </c>
      <c r="K91" s="9">
        <f t="shared" si="58"/>
        <v>0.041749190413242036</v>
      </c>
      <c r="M91" s="12">
        <f t="shared" si="62"/>
        <v>0.12103249585132328</v>
      </c>
      <c r="O91" s="11">
        <f t="shared" si="63"/>
        <v>0.11627082085519924</v>
      </c>
      <c r="P91" s="11">
        <f t="shared" si="59"/>
        <v>14.41122635074114</v>
      </c>
      <c r="Q91" s="11">
        <f t="shared" si="60"/>
        <v>0.196305313911149</v>
      </c>
      <c r="S91" s="8">
        <f t="shared" si="64"/>
        <v>14.723802485507488</v>
      </c>
    </row>
    <row r="92" spans="2:19" ht="15">
      <c r="B92" s="7">
        <f>SUM(M87:M94)</f>
        <v>4.62372078211498</v>
      </c>
      <c r="E92" s="6">
        <f t="shared" si="54"/>
        <v>0.5414321852753273</v>
      </c>
      <c r="F92" s="6">
        <f t="shared" si="55"/>
        <v>7.80461519124678</v>
      </c>
      <c r="G92" s="6">
        <f t="shared" si="56"/>
        <v>0.7051582268326833</v>
      </c>
      <c r="I92" s="9">
        <f t="shared" si="61"/>
        <v>0.1867604533402013</v>
      </c>
      <c r="J92" s="9">
        <f t="shared" si="57"/>
        <v>0.042187584170816424</v>
      </c>
      <c r="K92" s="9">
        <f t="shared" si="58"/>
        <v>0.08111592818691564</v>
      </c>
      <c r="M92" s="12">
        <f t="shared" si="62"/>
        <v>0.3100639656979334</v>
      </c>
      <c r="O92" s="11">
        <f t="shared" si="63"/>
        <v>1.846953371439275</v>
      </c>
      <c r="P92" s="11">
        <f t="shared" si="59"/>
        <v>0.1281293152187111</v>
      </c>
      <c r="Q92" s="11">
        <f t="shared" si="60"/>
        <v>1.4181214399095077</v>
      </c>
      <c r="S92" s="8">
        <f t="shared" si="64"/>
        <v>3.3932041265674937</v>
      </c>
    </row>
    <row r="93" spans="3:19" ht="15">
      <c r="C93" s="5"/>
      <c r="D93" s="5"/>
      <c r="E93" s="6">
        <f t="shared" si="54"/>
        <v>11.038448500180207</v>
      </c>
      <c r="F93" s="6">
        <f t="shared" si="55"/>
        <v>0.753444447475223</v>
      </c>
      <c r="G93" s="6">
        <f t="shared" si="56"/>
        <v>6.7710177031084635</v>
      </c>
      <c r="I93" s="9">
        <f t="shared" si="61"/>
        <v>0.1796553410737655</v>
      </c>
      <c r="J93" s="9">
        <f t="shared" si="57"/>
        <v>0.34568147028950785</v>
      </c>
      <c r="K93" s="9">
        <f t="shared" si="58"/>
        <v>0.2576685699522018</v>
      </c>
      <c r="L93" s="5"/>
      <c r="M93" s="12">
        <f t="shared" si="62"/>
        <v>0.7830053813154751</v>
      </c>
      <c r="N93" s="5"/>
      <c r="O93" s="11">
        <f t="shared" si="63"/>
        <v>0.09059244149969758</v>
      </c>
      <c r="P93" s="11">
        <f t="shared" si="59"/>
        <v>1.3272378651816727</v>
      </c>
      <c r="Q93" s="11">
        <f t="shared" si="60"/>
        <v>0.14768828614063678</v>
      </c>
      <c r="S93" s="8">
        <f t="shared" si="64"/>
        <v>1.5655185928220072</v>
      </c>
    </row>
    <row r="94" spans="2:19" ht="15">
      <c r="B94" s="16" t="s">
        <v>38</v>
      </c>
      <c r="C94" s="16"/>
      <c r="D94" s="5"/>
      <c r="E94" s="6">
        <f t="shared" si="54"/>
        <v>6.352055850994423</v>
      </c>
      <c r="F94" s="6">
        <f t="shared" si="55"/>
        <v>1.3318527288254383</v>
      </c>
      <c r="G94" s="6">
        <f t="shared" si="56"/>
        <v>3.3080352435258984</v>
      </c>
      <c r="I94" s="9">
        <f t="shared" si="61"/>
        <v>0.1655079398024846</v>
      </c>
      <c r="J94" s="9">
        <f t="shared" si="57"/>
        <v>0.3989431863947482</v>
      </c>
      <c r="K94" s="9">
        <f t="shared" si="58"/>
        <v>0.28066591076068226</v>
      </c>
      <c r="L94" s="5"/>
      <c r="M94" s="12">
        <f t="shared" si="62"/>
        <v>0.8451170369579151</v>
      </c>
      <c r="N94" s="5"/>
      <c r="O94" s="11">
        <f t="shared" si="63"/>
        <v>0.1574293462554251</v>
      </c>
      <c r="P94" s="11">
        <f t="shared" si="59"/>
        <v>0.7508337658938466</v>
      </c>
      <c r="Q94" s="11">
        <f t="shared" si="60"/>
        <v>0.3022942400499159</v>
      </c>
      <c r="S94" s="8">
        <f t="shared" si="64"/>
        <v>1.2105573521991877</v>
      </c>
    </row>
    <row r="95" spans="2:14" ht="15">
      <c r="B95" s="16">
        <f>ABS(B92-B64)</f>
        <v>2.076631173094447</v>
      </c>
      <c r="C95" s="16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3:14" ht="15"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2:14" ht="15">
      <c r="B97" s="7" t="str">
        <f>IF(B95&lt;$H$8,"Hasil Ditemukan, Selisih Fungsi Objective Sudah Lebih Kecil dari Epsilon (Error Terkecil yang Diharapkan)","Hasil Belum Ditemukan, Selisih Fungsi Objective Masih Lebih Besar dari Epsilon (Error Terkecil yang Diharapkan), Iterasi Dilanjutkan")</f>
        <v>Hasil Belum Ditemukan, Selisih Fungsi Objective Masih Lebih Besar dari Epsilon (Error Terkecil yang Diharapkan), Iterasi Dilanjutkan</v>
      </c>
      <c r="C97" s="7"/>
      <c r="D97" s="7"/>
      <c r="E97" s="7"/>
      <c r="F97" s="7"/>
      <c r="G97" s="7"/>
      <c r="H97" s="7"/>
      <c r="I97" s="7"/>
      <c r="J97" s="7"/>
      <c r="K97" s="7"/>
      <c r="L97" s="7"/>
      <c r="M97" s="5"/>
      <c r="N97" s="5"/>
    </row>
    <row r="98" spans="2:5" ht="15">
      <c r="B98" s="5"/>
      <c r="C98" s="5"/>
      <c r="D98" s="5"/>
      <c r="E98" s="5"/>
    </row>
    <row r="99" spans="2:5" ht="15">
      <c r="B99" s="5"/>
      <c r="C99" s="5"/>
      <c r="D99" s="5"/>
      <c r="E99" s="5"/>
    </row>
    <row r="100" spans="2:10" ht="15">
      <c r="B100" s="7" t="s">
        <v>39</v>
      </c>
      <c r="C100" s="7"/>
      <c r="D100" s="7"/>
      <c r="E100" s="7"/>
      <c r="F100" s="7"/>
      <c r="G100" s="7"/>
      <c r="H100" s="7"/>
      <c r="I100" s="7"/>
      <c r="J100" s="7"/>
    </row>
    <row r="102" spans="2:12" ht="15">
      <c r="B102" s="13" t="s">
        <v>40</v>
      </c>
      <c r="C102" s="13"/>
      <c r="D102" s="13"/>
      <c r="E102" s="13"/>
      <c r="F102" s="13"/>
      <c r="G102" s="13"/>
      <c r="H102" s="13"/>
      <c r="I102" s="13"/>
      <c r="J102" s="13"/>
      <c r="K102" s="13"/>
      <c r="L102" s="13"/>
    </row>
    <row r="104" spans="2:3" ht="15">
      <c r="B104" s="1" t="s">
        <v>18</v>
      </c>
      <c r="C104" s="1" t="s">
        <v>17</v>
      </c>
    </row>
    <row r="105" spans="2:3" ht="15">
      <c r="B105" s="1" t="s">
        <v>0</v>
      </c>
      <c r="C105" s="1" t="s">
        <v>10</v>
      </c>
    </row>
    <row r="106" spans="2:3" ht="15">
      <c r="B106" s="1" t="s">
        <v>1</v>
      </c>
      <c r="C106" s="1" t="s">
        <v>11</v>
      </c>
    </row>
    <row r="107" spans="2:3" ht="15">
      <c r="B107" s="1" t="s">
        <v>2</v>
      </c>
      <c r="C107" s="1" t="s">
        <v>9</v>
      </c>
    </row>
    <row r="108" spans="2:3" ht="15">
      <c r="B108" s="1" t="s">
        <v>3</v>
      </c>
      <c r="C108" s="1" t="s">
        <v>9</v>
      </c>
    </row>
    <row r="109" spans="2:3" ht="15">
      <c r="B109" s="1" t="s">
        <v>4</v>
      </c>
      <c r="C109" s="1" t="s">
        <v>10</v>
      </c>
    </row>
    <row r="110" spans="2:3" ht="15">
      <c r="B110" s="1" t="s">
        <v>5</v>
      </c>
      <c r="C110" s="1" t="s">
        <v>9</v>
      </c>
    </row>
    <row r="111" spans="2:3" ht="15">
      <c r="B111" s="1" t="s">
        <v>6</v>
      </c>
      <c r="C111" s="1" t="s">
        <v>10</v>
      </c>
    </row>
    <row r="112" spans="2:3" ht="15">
      <c r="B112" s="1" t="s">
        <v>7</v>
      </c>
      <c r="C112" s="1" t="s">
        <v>10</v>
      </c>
    </row>
  </sheetData>
  <sheetProtection/>
  <mergeCells count="1">
    <mergeCell ref="C5:D5"/>
  </mergeCells>
  <hyperlinks>
    <hyperlink ref="B3" r:id="rId1" display="http://contohprogram.com"/>
  </hyperlinks>
  <printOptions/>
  <pageMargins left="0.7" right="0.7" top="0.75" bottom="0.75" header="0.3" footer="0.3"/>
  <pageSetup horizontalDpi="300" verticalDpi="3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Amijaya</dc:creator>
  <cp:keywords/>
  <dc:description/>
  <cp:lastModifiedBy>Nur Amijaya</cp:lastModifiedBy>
  <dcterms:created xsi:type="dcterms:W3CDTF">2013-06-29T01:29:50Z</dcterms:created>
  <dcterms:modified xsi:type="dcterms:W3CDTF">2015-12-16T14:17:45Z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